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I:\Health Analytics\Hospital Reporting Program\Audited Financials\Website Files\"/>
    </mc:Choice>
  </mc:AlternateContent>
  <xr:revisionPtr revIDLastSave="0" documentId="13_ncr:1_{EFACF021-CDF9-4236-9B17-D726BBEDD8EA}" xr6:coauthVersionLast="45" xr6:coauthVersionMax="45" xr10:uidLastSave="{00000000-0000-0000-0000-000000000000}"/>
  <bookViews>
    <workbookView xWindow="1560" yWindow="2160" windowWidth="21600" windowHeight="9495" firstSheet="1" activeTab="2" xr2:uid="{59E16A8E-7096-4F55-BAFE-A01858EE952D}"/>
  </bookViews>
  <sheets>
    <sheet name="About" sheetId="3" r:id="rId1"/>
    <sheet name="Definitions" sheetId="4" r:id="rId2"/>
    <sheet name="FY19 FR-3 Data" sheetId="1" r:id="rId3"/>
    <sheet name="FY19 vs FY18 YoY Change"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 i="2" l="1"/>
  <c r="K3" i="2"/>
  <c r="AB2" i="1"/>
  <c r="E3" i="2" l="1"/>
  <c r="AR64" i="2" l="1"/>
  <c r="AR63" i="2"/>
  <c r="AO64" i="2"/>
  <c r="AO63" i="2"/>
  <c r="AL64" i="2"/>
  <c r="AL63" i="2"/>
  <c r="AH64" i="2"/>
  <c r="AI64" i="2"/>
  <c r="AG64" i="2"/>
  <c r="AF64" i="2"/>
  <c r="AF63" i="2"/>
  <c r="AC64" i="2"/>
  <c r="AC63" i="2"/>
  <c r="Z64" i="2"/>
  <c r="Z63" i="2"/>
  <c r="V64" i="2"/>
  <c r="W64" i="2"/>
  <c r="U64" i="2"/>
  <c r="T63" i="2"/>
  <c r="Q64" i="2"/>
  <c r="Q63" i="2"/>
  <c r="N64" i="2"/>
  <c r="N63" i="2"/>
  <c r="K63" i="2"/>
  <c r="G64" i="2"/>
  <c r="I64" i="2"/>
  <c r="J64" i="2"/>
  <c r="K64" i="2"/>
  <c r="L64" i="2"/>
  <c r="M64" i="2"/>
  <c r="O64" i="2"/>
  <c r="P64" i="2"/>
  <c r="R64" i="2"/>
  <c r="S64" i="2"/>
  <c r="X64" i="2"/>
  <c r="Y64" i="2"/>
  <c r="AA64" i="2"/>
  <c r="AB64" i="2"/>
  <c r="AD64" i="2"/>
  <c r="AE64" i="2"/>
  <c r="AJ64" i="2"/>
  <c r="AK64" i="2"/>
  <c r="AM64" i="2"/>
  <c r="AN64" i="2"/>
  <c r="AP64" i="2"/>
  <c r="AQ64" i="2"/>
  <c r="F64" i="2"/>
  <c r="E63" i="2"/>
  <c r="F63" i="2"/>
  <c r="G63" i="2"/>
  <c r="H63" i="2" s="1"/>
  <c r="I63" i="2"/>
  <c r="J63" i="2"/>
  <c r="L63" i="2"/>
  <c r="M63" i="2"/>
  <c r="O63" i="2"/>
  <c r="P63" i="2"/>
  <c r="R63" i="2"/>
  <c r="S63" i="2"/>
  <c r="X63" i="2"/>
  <c r="Y63" i="2"/>
  <c r="AA63" i="2"/>
  <c r="AB63" i="2"/>
  <c r="AD63" i="2"/>
  <c r="AE63" i="2"/>
  <c r="AJ63" i="2"/>
  <c r="AK63" i="2"/>
  <c r="AM63" i="2"/>
  <c r="AN63" i="2"/>
  <c r="AP63" i="2"/>
  <c r="AQ63" i="2"/>
  <c r="D64" i="2"/>
  <c r="C64" i="2"/>
  <c r="D63" i="2"/>
  <c r="C63" i="2"/>
  <c r="AI4" i="2" l="1"/>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3" i="2"/>
  <c r="W4" i="2"/>
  <c r="W5" i="2"/>
  <c r="W6" i="2"/>
  <c r="W7" i="2"/>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3" i="2"/>
  <c r="AR4" i="2"/>
  <c r="AR5" i="2"/>
  <c r="AR6" i="2"/>
  <c r="AR7" i="2"/>
  <c r="AR8" i="2"/>
  <c r="AR9" i="2"/>
  <c r="AR10" i="2"/>
  <c r="AR11" i="2"/>
  <c r="AR12" i="2"/>
  <c r="AR13" i="2"/>
  <c r="AR14" i="2"/>
  <c r="AR15" i="2"/>
  <c r="AR16" i="2"/>
  <c r="AR17" i="2"/>
  <c r="AR18" i="2"/>
  <c r="AR19" i="2"/>
  <c r="AR20" i="2"/>
  <c r="AR21" i="2"/>
  <c r="AR22" i="2"/>
  <c r="AR23" i="2"/>
  <c r="AR24" i="2"/>
  <c r="AR25" i="2"/>
  <c r="AR26" i="2"/>
  <c r="AR27" i="2"/>
  <c r="AR28" i="2"/>
  <c r="AR29" i="2"/>
  <c r="AR30" i="2"/>
  <c r="AR31" i="2"/>
  <c r="AR32" i="2"/>
  <c r="AR33" i="2"/>
  <c r="AR34" i="2"/>
  <c r="AR35" i="2"/>
  <c r="AR36" i="2"/>
  <c r="AR37" i="2"/>
  <c r="AR38" i="2"/>
  <c r="AR39" i="2"/>
  <c r="AR40" i="2"/>
  <c r="AR41" i="2"/>
  <c r="AR42" i="2"/>
  <c r="AR43" i="2"/>
  <c r="AR44" i="2"/>
  <c r="AR45" i="2"/>
  <c r="AR46" i="2"/>
  <c r="AR47" i="2"/>
  <c r="AR48" i="2"/>
  <c r="AR49" i="2"/>
  <c r="AR50" i="2"/>
  <c r="AR51" i="2"/>
  <c r="AR52" i="2"/>
  <c r="AR53" i="2"/>
  <c r="AR54" i="2"/>
  <c r="AR55" i="2"/>
  <c r="AR56" i="2"/>
  <c r="AR57" i="2"/>
  <c r="AR58" i="2"/>
  <c r="AR59" i="2"/>
  <c r="AR60" i="2"/>
  <c r="AR61" i="2"/>
  <c r="AR62" i="2"/>
  <c r="AR3" i="2"/>
  <c r="AO4" i="2"/>
  <c r="AO5" i="2"/>
  <c r="AO6" i="2"/>
  <c r="AO7" i="2"/>
  <c r="AO8" i="2"/>
  <c r="AO9" i="2"/>
  <c r="AO10" i="2"/>
  <c r="AO11" i="2"/>
  <c r="AO12" i="2"/>
  <c r="AO13" i="2"/>
  <c r="AO14" i="2"/>
  <c r="AO15" i="2"/>
  <c r="AO16" i="2"/>
  <c r="AO17" i="2"/>
  <c r="AO20" i="2"/>
  <c r="AO21" i="2"/>
  <c r="AO22" i="2"/>
  <c r="AO23" i="2"/>
  <c r="AO24" i="2"/>
  <c r="AO25" i="2"/>
  <c r="AO26" i="2"/>
  <c r="AO27" i="2"/>
  <c r="AO28" i="2"/>
  <c r="AO29" i="2"/>
  <c r="AO30" i="2"/>
  <c r="AO31" i="2"/>
  <c r="AO32" i="2"/>
  <c r="AO33" i="2"/>
  <c r="AO34" i="2"/>
  <c r="AO35" i="2"/>
  <c r="AO36" i="2"/>
  <c r="AO37" i="2"/>
  <c r="AO38" i="2"/>
  <c r="AO39" i="2"/>
  <c r="AO40" i="2"/>
  <c r="AO41" i="2"/>
  <c r="AO42" i="2"/>
  <c r="AO43" i="2"/>
  <c r="AO44" i="2"/>
  <c r="AO45" i="2"/>
  <c r="AO46" i="2"/>
  <c r="AO47" i="2"/>
  <c r="AO48" i="2"/>
  <c r="AO49" i="2"/>
  <c r="AO50" i="2"/>
  <c r="AO52" i="2"/>
  <c r="AO53" i="2"/>
  <c r="AO54" i="2"/>
  <c r="AO55" i="2"/>
  <c r="AO56" i="2"/>
  <c r="AO61" i="2"/>
  <c r="AO62" i="2"/>
  <c r="AO3" i="2"/>
  <c r="AL4" i="2"/>
  <c r="AL5" i="2"/>
  <c r="AL6" i="2"/>
  <c r="AL7" i="2"/>
  <c r="AL8" i="2"/>
  <c r="AL9" i="2"/>
  <c r="AL10" i="2"/>
  <c r="AL11" i="2"/>
  <c r="AL12" i="2"/>
  <c r="AL13" i="2"/>
  <c r="AL14" i="2"/>
  <c r="AL15" i="2"/>
  <c r="AL16" i="2"/>
  <c r="AL17" i="2"/>
  <c r="AL18" i="2"/>
  <c r="AL19" i="2"/>
  <c r="AL20" i="2"/>
  <c r="AL21" i="2"/>
  <c r="AL22" i="2"/>
  <c r="AL23" i="2"/>
  <c r="AL24" i="2"/>
  <c r="AL25" i="2"/>
  <c r="AL26" i="2"/>
  <c r="AL27" i="2"/>
  <c r="AL28" i="2"/>
  <c r="AL29" i="2"/>
  <c r="AL30" i="2"/>
  <c r="AL31" i="2"/>
  <c r="AL32" i="2"/>
  <c r="AL33" i="2"/>
  <c r="AL34" i="2"/>
  <c r="AL35" i="2"/>
  <c r="AL36" i="2"/>
  <c r="AL37" i="2"/>
  <c r="AL38" i="2"/>
  <c r="AL39" i="2"/>
  <c r="AL40" i="2"/>
  <c r="AL41" i="2"/>
  <c r="AL42" i="2"/>
  <c r="AL43" i="2"/>
  <c r="AL44" i="2"/>
  <c r="AL45" i="2"/>
  <c r="AL46" i="2"/>
  <c r="AL47" i="2"/>
  <c r="AL48" i="2"/>
  <c r="AL49" i="2"/>
  <c r="AL50" i="2"/>
  <c r="AL51" i="2"/>
  <c r="AL52" i="2"/>
  <c r="AL53" i="2"/>
  <c r="AL54" i="2"/>
  <c r="AL55" i="2"/>
  <c r="AL56" i="2"/>
  <c r="AL57" i="2"/>
  <c r="AL58" i="2"/>
  <c r="AL59" i="2"/>
  <c r="AL60" i="2"/>
  <c r="AL61" i="2"/>
  <c r="AL62" i="2"/>
  <c r="AL3" i="2"/>
  <c r="AF4" i="2"/>
  <c r="AF5" i="2"/>
  <c r="AF6" i="2"/>
  <c r="AF7" i="2"/>
  <c r="AF8" i="2"/>
  <c r="AF9" i="2"/>
  <c r="AF10" i="2"/>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F60" i="2"/>
  <c r="AF61" i="2"/>
  <c r="AF62" i="2"/>
  <c r="AF3" i="2"/>
  <c r="Z4" i="2"/>
  <c r="Z5"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6" i="2"/>
  <c r="Z47" i="2"/>
  <c r="Z48" i="2"/>
  <c r="Z49" i="2"/>
  <c r="Z50" i="2"/>
  <c r="Z51" i="2"/>
  <c r="Z52" i="2"/>
  <c r="Z53" i="2"/>
  <c r="Z54" i="2"/>
  <c r="Z55" i="2"/>
  <c r="Z56" i="2"/>
  <c r="Z57" i="2"/>
  <c r="Z58" i="2"/>
  <c r="Z59" i="2"/>
  <c r="Z60" i="2"/>
  <c r="Z61" i="2"/>
  <c r="Z62" i="2"/>
  <c r="Z3" i="2"/>
  <c r="T4" i="2"/>
  <c r="T5" i="2"/>
  <c r="T6" i="2"/>
  <c r="T7" i="2"/>
  <c r="T8" i="2"/>
  <c r="T9" i="2"/>
  <c r="T10" i="2"/>
  <c r="T11" i="2"/>
  <c r="T12" i="2"/>
  <c r="T13" i="2"/>
  <c r="T14" i="2"/>
  <c r="T15" i="2"/>
  <c r="T16" i="2"/>
  <c r="T17" i="2"/>
  <c r="T18" i="2"/>
  <c r="T19" i="2"/>
  <c r="T20" i="2"/>
  <c r="T64" i="2" s="1"/>
  <c r="T21" i="2"/>
  <c r="T22" i="2"/>
  <c r="T23" i="2"/>
  <c r="T24" i="2"/>
  <c r="T25" i="2"/>
  <c r="T26" i="2"/>
  <c r="T27" i="2"/>
  <c r="T28" i="2"/>
  <c r="T29" i="2"/>
  <c r="T30" i="2"/>
  <c r="T31" i="2"/>
  <c r="T32" i="2"/>
  <c r="T33"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3" i="2"/>
  <c r="N4"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K4" i="2"/>
  <c r="K5" i="2"/>
  <c r="K6" i="2"/>
  <c r="K7" i="2"/>
  <c r="K8" i="2"/>
  <c r="K9" i="2"/>
  <c r="K10" i="2"/>
  <c r="K11" i="2"/>
  <c r="K12" i="2"/>
  <c r="K13" i="2"/>
  <c r="K14" i="2"/>
  <c r="K15" i="2"/>
  <c r="K16" i="2"/>
  <c r="K17"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H4" i="2"/>
  <c r="H5" i="2"/>
  <c r="H6" i="2"/>
  <c r="H7" i="2"/>
  <c r="H8" i="2"/>
  <c r="H9" i="2"/>
  <c r="H10" i="2"/>
  <c r="H11" i="2"/>
  <c r="H12" i="2"/>
  <c r="H13" i="2"/>
  <c r="H14" i="2"/>
  <c r="H15" i="2"/>
  <c r="H16" i="2"/>
  <c r="H17"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64" i="2" s="1"/>
  <c r="H50" i="2"/>
  <c r="H51" i="2"/>
  <c r="H52" i="2"/>
  <c r="H53" i="2"/>
  <c r="H54" i="2"/>
  <c r="H55" i="2"/>
  <c r="H56" i="2"/>
  <c r="H57" i="2"/>
  <c r="H58" i="2"/>
  <c r="H59" i="2"/>
  <c r="H60" i="2"/>
  <c r="H61" i="2"/>
  <c r="H62" i="2"/>
  <c r="H3" i="2"/>
  <c r="E4" i="2" l="1"/>
  <c r="E5" i="2"/>
  <c r="E6" i="2"/>
  <c r="E7" i="2"/>
  <c r="E8" i="2"/>
  <c r="E9" i="2"/>
  <c r="E10" i="2"/>
  <c r="E11" i="2"/>
  <c r="E12" i="2"/>
  <c r="E13" i="2"/>
  <c r="E14" i="2"/>
  <c r="E15" i="2"/>
  <c r="E16" i="2"/>
  <c r="E17" i="2"/>
  <c r="E20" i="2"/>
  <c r="E21" i="2"/>
  <c r="E22" i="2"/>
  <c r="E23" i="2"/>
  <c r="E24" i="2"/>
  <c r="E25" i="2"/>
  <c r="E26" i="2"/>
  <c r="E27" i="2"/>
  <c r="E64" i="2" s="1"/>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AB61" i="1" l="1"/>
  <c r="Y61" i="1"/>
  <c r="V61" i="1"/>
  <c r="AB60" i="1"/>
  <c r="Y60" i="1"/>
  <c r="V60" i="1"/>
  <c r="AB59" i="1"/>
  <c r="Y59" i="1"/>
  <c r="V59" i="1"/>
  <c r="AB58" i="1"/>
  <c r="Y58" i="1"/>
  <c r="V58" i="1"/>
  <c r="AB57" i="1"/>
  <c r="Y57" i="1"/>
  <c r="V57" i="1"/>
  <c r="AB56" i="1"/>
  <c r="Y56" i="1"/>
  <c r="V56" i="1"/>
  <c r="AB55" i="1"/>
  <c r="Y55" i="1"/>
  <c r="V55" i="1"/>
  <c r="AB54" i="1"/>
  <c r="Y54" i="1"/>
  <c r="V54" i="1"/>
  <c r="AB53" i="1"/>
  <c r="Y53" i="1"/>
  <c r="V53" i="1"/>
  <c r="AB52" i="1"/>
  <c r="Y52" i="1"/>
  <c r="V52" i="1"/>
  <c r="AB51" i="1"/>
  <c r="Y51" i="1"/>
  <c r="V51" i="1"/>
  <c r="AB50" i="1"/>
  <c r="Y50" i="1"/>
  <c r="V50" i="1"/>
  <c r="AB49" i="1"/>
  <c r="Y49" i="1"/>
  <c r="V49" i="1"/>
  <c r="AB48" i="1"/>
  <c r="Y48" i="1"/>
  <c r="V48" i="1"/>
  <c r="AB47" i="1"/>
  <c r="Y47" i="1"/>
  <c r="V47" i="1"/>
  <c r="AB46" i="1"/>
  <c r="Y46" i="1"/>
  <c r="V46" i="1"/>
  <c r="AB45" i="1"/>
  <c r="Y45" i="1"/>
  <c r="V45" i="1"/>
  <c r="AB44" i="1"/>
  <c r="Y44" i="1"/>
  <c r="V44" i="1"/>
  <c r="AB43" i="1"/>
  <c r="Y43" i="1"/>
  <c r="V43" i="1"/>
  <c r="AB42" i="1"/>
  <c r="Y42" i="1"/>
  <c r="V42" i="1"/>
  <c r="AB41" i="1"/>
  <c r="Y41" i="1"/>
  <c r="V41" i="1"/>
  <c r="AB40" i="1"/>
  <c r="Y40" i="1"/>
  <c r="V40" i="1"/>
  <c r="AB39" i="1"/>
  <c r="Y39" i="1"/>
  <c r="V39" i="1"/>
  <c r="AB38" i="1"/>
  <c r="Y38" i="1"/>
  <c r="V38" i="1"/>
  <c r="AB37" i="1"/>
  <c r="Y37" i="1"/>
  <c r="V37" i="1"/>
  <c r="AB36" i="1"/>
  <c r="Y36" i="1"/>
  <c r="V36" i="1"/>
  <c r="AB35" i="1"/>
  <c r="Y35" i="1"/>
  <c r="V35" i="1"/>
  <c r="AB34" i="1"/>
  <c r="Y34" i="1"/>
  <c r="V34" i="1"/>
  <c r="AB33" i="1"/>
  <c r="Y33" i="1"/>
  <c r="V33" i="1"/>
  <c r="AB32" i="1"/>
  <c r="Y32" i="1"/>
  <c r="V32" i="1"/>
  <c r="AB31" i="1"/>
  <c r="Y31" i="1"/>
  <c r="V31" i="1"/>
  <c r="AB30" i="1"/>
  <c r="Y30" i="1"/>
  <c r="V30" i="1"/>
  <c r="AB29" i="1"/>
  <c r="Y29" i="1"/>
  <c r="V29" i="1"/>
  <c r="AB28" i="1"/>
  <c r="Y28" i="1"/>
  <c r="V28" i="1"/>
  <c r="AB27" i="1"/>
  <c r="Y27" i="1"/>
  <c r="V27" i="1"/>
  <c r="AB26" i="1"/>
  <c r="Y26" i="1"/>
  <c r="V26" i="1"/>
  <c r="AB25" i="1"/>
  <c r="Y25" i="1"/>
  <c r="V25" i="1"/>
  <c r="AB24" i="1"/>
  <c r="Y24" i="1"/>
  <c r="V24" i="1"/>
  <c r="AB23" i="1"/>
  <c r="Y23" i="1"/>
  <c r="V23" i="1"/>
  <c r="AB22" i="1"/>
  <c r="Y22" i="1"/>
  <c r="V22" i="1"/>
  <c r="AB21" i="1"/>
  <c r="Y21" i="1"/>
  <c r="V21" i="1"/>
  <c r="AB20" i="1"/>
  <c r="Y20" i="1"/>
  <c r="V20" i="1"/>
  <c r="AB19" i="1"/>
  <c r="Y19" i="1"/>
  <c r="V19" i="1"/>
  <c r="AB18" i="1"/>
  <c r="Y18" i="1"/>
  <c r="V18" i="1"/>
  <c r="AB17" i="1"/>
  <c r="Y17" i="1"/>
  <c r="V17" i="1"/>
  <c r="AB16" i="1"/>
  <c r="Y16" i="1"/>
  <c r="V16" i="1"/>
  <c r="AB15" i="1"/>
  <c r="Y15" i="1"/>
  <c r="V15" i="1"/>
  <c r="AB14" i="1"/>
  <c r="Y14" i="1"/>
  <c r="V14" i="1"/>
  <c r="AB13" i="1"/>
  <c r="Y13" i="1"/>
  <c r="V13" i="1"/>
  <c r="AB12" i="1"/>
  <c r="Y12" i="1"/>
  <c r="V12" i="1"/>
  <c r="AB11" i="1"/>
  <c r="Y11" i="1"/>
  <c r="V11" i="1"/>
  <c r="AB10" i="1"/>
  <c r="Y10" i="1"/>
  <c r="V10" i="1"/>
  <c r="AB9" i="1"/>
  <c r="Y9" i="1"/>
  <c r="V9" i="1"/>
  <c r="AB8" i="1"/>
  <c r="Y8" i="1"/>
  <c r="V8" i="1"/>
  <c r="AB7" i="1"/>
  <c r="Y7" i="1"/>
  <c r="V7" i="1"/>
  <c r="AB6" i="1"/>
  <c r="Y6" i="1"/>
  <c r="V6" i="1"/>
  <c r="AB5" i="1"/>
  <c r="Y5" i="1"/>
  <c r="V5" i="1"/>
  <c r="AB4" i="1"/>
  <c r="Y4" i="1"/>
  <c r="V4" i="1"/>
  <c r="AB3" i="1"/>
  <c r="Y3" i="1"/>
  <c r="V3" i="1"/>
  <c r="Y2" i="1"/>
  <c r="V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SANNA Paulos</author>
  </authors>
  <commentList>
    <comment ref="B16" authorId="0" shapeId="0" xr:uid="{B8B39A19-52CD-4BF6-9D7A-84BF5A5E54C3}">
      <text>
        <r>
          <rPr>
            <b/>
            <sz val="9"/>
            <color indexed="81"/>
            <rFont val="Tahoma"/>
            <family val="2"/>
          </rPr>
          <t>SANNA Paulos:</t>
        </r>
        <r>
          <rPr>
            <sz val="9"/>
            <color indexed="81"/>
            <rFont val="Tahoma"/>
            <family val="2"/>
          </rPr>
          <t xml:space="preserve">
Stacey:
I have added 'rural' to both Type A and Type B hospital definitions to stress that CAHs are rural hospitals.  I hope this helps to know which ones they are.</t>
        </r>
      </text>
    </comment>
  </commentList>
</comments>
</file>

<file path=xl/sharedStrings.xml><?xml version="1.0" encoding="utf-8"?>
<sst xmlns="http://schemas.openxmlformats.org/spreadsheetml/2006/main" count="415" uniqueCount="126">
  <si>
    <t>Hospital ID</t>
  </si>
  <si>
    <t>AHA ID</t>
  </si>
  <si>
    <t>Hospital Name</t>
  </si>
  <si>
    <t>Fiscal Year</t>
  </si>
  <si>
    <t>Inpatient Revenue</t>
  </si>
  <si>
    <t>Outpatient Revenue</t>
  </si>
  <si>
    <t>LTC ICF/SNF Revenue</t>
  </si>
  <si>
    <t>Clinic Revenue</t>
  </si>
  <si>
    <t>Other Patient Revenue</t>
  </si>
  <si>
    <t>Gross Hospital Patient Revenue</t>
  </si>
  <si>
    <t>Medicare Contractuals</t>
  </si>
  <si>
    <t>Medicaid Contractuals</t>
  </si>
  <si>
    <t>Other Contractuals</t>
  </si>
  <si>
    <t>Total Contractuals</t>
  </si>
  <si>
    <t>Net Patient Revenue</t>
  </si>
  <si>
    <t>Other Operating Revenue</t>
  </si>
  <si>
    <t>Total Operating Revenue</t>
  </si>
  <si>
    <t>Total Operating Expense</t>
  </si>
  <si>
    <t>Operating Income</t>
  </si>
  <si>
    <t>Operating Margin</t>
  </si>
  <si>
    <t>Net Nonoperating Revenue (Expense)</t>
  </si>
  <si>
    <t>Net Income</t>
  </si>
  <si>
    <t>Total Margin</t>
  </si>
  <si>
    <t>Bad Debt</t>
  </si>
  <si>
    <t>Total Charity Care</t>
  </si>
  <si>
    <t>Total Uncompensated Care</t>
  </si>
  <si>
    <t>Property, Plant &amp; Equipment</t>
  </si>
  <si>
    <t>Accumulated Depreciation</t>
  </si>
  <si>
    <t>Net Property, Plant &amp; Equipment</t>
  </si>
  <si>
    <t>Adventist Health Portland</t>
  </si>
  <si>
    <t>Adventist Health Tillamook Regional Medical Center</t>
  </si>
  <si>
    <t>Asante Ashland Community Hospital</t>
  </si>
  <si>
    <t>Asante Rogue Regional Medical Center</t>
  </si>
  <si>
    <t>Asante Three Rivers Medical Center</t>
  </si>
  <si>
    <t>Bay Area Hospital</t>
  </si>
  <si>
    <t>Blue Mountain Hospital District</t>
  </si>
  <si>
    <t>Columbia Memorial Hospital</t>
  </si>
  <si>
    <t>Coquille Valley Hospital</t>
  </si>
  <si>
    <t>Curry General Hospital</t>
  </si>
  <si>
    <t>Good Samaritan Regional Medical Center</t>
  </si>
  <si>
    <t>Good Shepherd Medical Center</t>
  </si>
  <si>
    <t>Grande Ronde Hospital</t>
  </si>
  <si>
    <t>Harney District Hospital</t>
  </si>
  <si>
    <t>Kaiser Sunnyside Medical Center</t>
  </si>
  <si>
    <t>NA</t>
  </si>
  <si>
    <t>Kaiser Westside Medical  Center</t>
  </si>
  <si>
    <t>Lake District Hospital</t>
  </si>
  <si>
    <t>Legacy Emanuel Medical Center</t>
  </si>
  <si>
    <t>Legacy Good Samaritan Medical Center</t>
  </si>
  <si>
    <t>Legacy Meridian Park Medical Center</t>
  </si>
  <si>
    <t>Legacy Mt. Hood Medical Center</t>
  </si>
  <si>
    <t>Legacy Silverton Medical Center</t>
  </si>
  <si>
    <t>Lower Umpqua Hospital</t>
  </si>
  <si>
    <t>McKenzie-Willamette Medical Center</t>
  </si>
  <si>
    <t>Mercy Medical Center</t>
  </si>
  <si>
    <t>Mid-Columbia Medical Center</t>
  </si>
  <si>
    <t>Oregon Health &amp; Science University Hospital</t>
  </si>
  <si>
    <t>PeaceHealth Cottage Grove Community Hospital</t>
  </si>
  <si>
    <t>PeaceHealth Peace Harbor Medical Center</t>
  </si>
  <si>
    <t>PeaceHealth Sacred Heart Medical Center - Riverbend</t>
  </si>
  <si>
    <t>PeaceHealth Sacred Heart Medical Center - University District</t>
  </si>
  <si>
    <t>Pioneer Memorial Hospital - Heppner</t>
  </si>
  <si>
    <t>Providence Hood River Memorial Hospital</t>
  </si>
  <si>
    <t>Providence Medford Medical Center</t>
  </si>
  <si>
    <t>Providence Milwaukie Hospital</t>
  </si>
  <si>
    <t>Providence Newberg Medical Center</t>
  </si>
  <si>
    <t>Providence Portland Medical Center</t>
  </si>
  <si>
    <t>Providence Seaside Hospital</t>
  </si>
  <si>
    <t>Providence St. Vincent Medical Center</t>
  </si>
  <si>
    <t>Providence Willamette Falls Medical Center</t>
  </si>
  <si>
    <t>Salem Health Hospital</t>
  </si>
  <si>
    <t>Salem Health West Valley Hospital</t>
  </si>
  <si>
    <t>Samaritan Albany General Hospital</t>
  </si>
  <si>
    <t>Samaritan Lebanon Community Hospital</t>
  </si>
  <si>
    <t>Samaritan North Lincoln Hospital</t>
  </si>
  <si>
    <t>Samaritan Pacific Communities Hospital</t>
  </si>
  <si>
    <t>Santiam Memorial Hospital</t>
  </si>
  <si>
    <t>Shriners Hospital for Children - Portland</t>
  </si>
  <si>
    <t>Sky Lakes Medical Center</t>
  </si>
  <si>
    <t>Southern Coos Hospital &amp; Health Center</t>
  </si>
  <si>
    <t>St. Alphonsus Medical Center - Baker City</t>
  </si>
  <si>
    <t>St. Alphonsus Medical Center - Ontario</t>
  </si>
  <si>
    <t>St. Anthony Hospital</t>
  </si>
  <si>
    <t>St. Charles Medical Center - Bend</t>
  </si>
  <si>
    <t>St. Charles Medical Center - Madras</t>
  </si>
  <si>
    <t>St. Charles Medical Center - Prineville</t>
  </si>
  <si>
    <t>St. Charles Medical Center - Redmond</t>
  </si>
  <si>
    <t>Hillsboro Medical Center</t>
  </si>
  <si>
    <t>Wallowa Memorial Hospital</t>
  </si>
  <si>
    <t>Willamette Valley Medical Center</t>
  </si>
  <si>
    <t>Critical Access Hospital</t>
  </si>
  <si>
    <t>Hospital Type</t>
  </si>
  <si>
    <t>DRG</t>
  </si>
  <si>
    <t>No</t>
  </si>
  <si>
    <t>A</t>
  </si>
  <si>
    <t>B</t>
  </si>
  <si>
    <t>Yes</t>
  </si>
  <si>
    <t>YoY Change</t>
  </si>
  <si>
    <t>FY 2018</t>
  </si>
  <si>
    <t>FY 2019</t>
  </si>
  <si>
    <t>Net Nonoperating Revenue/Loss</t>
  </si>
  <si>
    <t>Total Revenue</t>
  </si>
  <si>
    <t>Charity Care</t>
  </si>
  <si>
    <t>Uncompensated Care</t>
  </si>
  <si>
    <t xml:space="preserve">Critical Access Hospitals (CAHs) “Critical Access Hospital” is a designation given to certain rural hospitals by the Centers for Medicare and Medicaid Services (CMS) to remain open 24/7 even though they operate at a financial loss. This designation was created by Congress in the 1997  in response to a string of hospital closures in the 1980s and early 1990s.  CMS compensates CAHs for the financial loss. </t>
  </si>
  <si>
    <t>Crtical Access Hospitals (CAHs)</t>
  </si>
  <si>
    <r>
      <t xml:space="preserve">A DRG hospital is typically a large, urban hospital that receives Medicare and Medicaid payments based on the prospective Diagnostic Related Groups (DRG) system. A Type A hospital is a small </t>
    </r>
    <r>
      <rPr>
        <sz val="10"/>
        <color rgb="FF0070C0"/>
        <rFont val="Calibri"/>
        <family val="2"/>
        <scheme val="minor"/>
      </rPr>
      <t>rural</t>
    </r>
    <r>
      <rPr>
        <sz val="10"/>
        <color theme="1"/>
        <rFont val="Calibri"/>
        <family val="2"/>
        <scheme val="minor"/>
      </rPr>
      <t xml:space="preserve"> hospital with fewer than 50 beds, located more than 30 miles from another hospital.  A Type B hospital is a small </t>
    </r>
    <r>
      <rPr>
        <sz val="10"/>
        <color rgb="FF0070C0"/>
        <rFont val="Calibri"/>
        <family val="2"/>
        <scheme val="minor"/>
      </rPr>
      <t>rural</t>
    </r>
    <r>
      <rPr>
        <sz val="10"/>
        <color theme="1"/>
        <rFont val="Calibri"/>
        <family val="2"/>
        <scheme val="minor"/>
      </rPr>
      <t xml:space="preserve"> hospital with fewer than 50 beds, located within 30 miles of another hospital.  Out of the 32 Type A and Type B rural hospitals in Oregon, 25 are designated as CAH, Critical Access Hospitals. </t>
    </r>
  </si>
  <si>
    <t>A twelve month time period that a hospital/health system has designated as its financial year.  For some hospitals/health systems, this may not align with the calendar year and also may be different from the time period for the fiscal years of other hospitals. However, all hospitals in a given Health System share the same fiscal year period. Therefore, data representing different time periods may not  be comparable.</t>
  </si>
  <si>
    <t>Hospital Fiscal Year</t>
  </si>
  <si>
    <t>The total of charity care and bad debt charges. It measures the total amount of care a hospital provides without receiving payment.</t>
  </si>
  <si>
    <t>The unpaid obligation for care, based on a hospital's full, established charges, for which a hospital expects payment but is unable to collect.</t>
  </si>
  <si>
    <t>The total amount of health care services, based on full, established charges, provided to patients who are determined by the hospital to be unable to pay for the cost of services. It measures services a hospital agrees to provide free of charge or at a significantly reduced rate to eligible patients. It also generally indicates need in the area surrounding the hospital.</t>
  </si>
  <si>
    <t>Total Margin (TM) measures the overall financial performance of a hospital.  It is calculated as the ratio of net income divided by operating revenue and non-operating revenue (expense) combined.  TM = Net income/(operating revenue plus non-operating revenue (expense)).</t>
  </si>
  <si>
    <r>
      <t xml:space="preserve">Total profit or loss, including operating revenues and expenses </t>
    </r>
    <r>
      <rPr>
        <i/>
        <sz val="10"/>
        <color indexed="8"/>
        <rFont val="Calibri"/>
        <family val="2"/>
      </rPr>
      <t>as well as</t>
    </r>
    <r>
      <rPr>
        <sz val="10"/>
        <color indexed="8"/>
        <rFont val="Calibri"/>
        <family val="2"/>
      </rPr>
      <t xml:space="preserve"> non-operating gains and losses.</t>
    </r>
  </si>
  <si>
    <t>Revenues or expenses that are peripheral transactions outside of a hospital's daily activities, such as investments and tax revenues.</t>
  </si>
  <si>
    <t>Net Non-operating Revenue (Expense)</t>
  </si>
  <si>
    <t>Operating margin (OM) is calculated as operating income divided by total operating revenue. If total operating revenue exceeds total operating expense, the ratio will be positive and the hospital is operating at a profit. If operating revenue is less than operating expenses, the hospital is operating at a loss.  OM = (Operating Revenue - Operating Expense)/ Operating Revenue.</t>
  </si>
  <si>
    <t>The operating profit or loss, calculated as total operating revenue minus total operating expense.</t>
  </si>
  <si>
    <t>All expenses associated with the operation of the hospital, such as salaries, employee benefits, purchased services, supplies, professional fees, and insurance.</t>
  </si>
  <si>
    <t>The sum of net patient revenue and other operating revenue.  It does not include investments or tax credits.</t>
  </si>
  <si>
    <t>Revenue received from hospital operations that are not patient care. Examples include revenue from the operation of gift shops, cafeterias, or parking structures.</t>
  </si>
  <si>
    <t>Net Patient Revenue (NPR) represents the amount a hospital expects to receive for services after accounting for contractual allowances to third party payers and for uncompensated care. This basic patient service revenue equation is:  NPR = Gross Patient Revenue -Contractual allowances-Uncompensated care</t>
  </si>
  <si>
    <t>A calculation of the total revenue that would be generated by patient care activities if the hospital received payments equal to its retail rates or "charges" for all services provided. Typically, these retail rates are higher than what is actually paid by public and private insurers.</t>
  </si>
  <si>
    <t>Definitions</t>
  </si>
  <si>
    <t>Total</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</si>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</sst>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color rgb="FF0070C0"/>
      <name val="Calibri"/>
      <family val="2"/>
      <scheme val="minor"/>
    </font>
    <font>
      <i/>
      <sz val="10"/>
      <color indexed="8"/>
      <name val="Calibri"/>
      <family val="2"/>
    </font>
    <font>
      <sz val="10"/>
      <color indexed="8"/>
      <name val="Calibri"/>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0" fillId="0" borderId="0" xfId="0" applyAlignment="1">
      <alignment horizontal="center" vertical="center" wrapText="1"/>
    </xf>
    <xf numFmtId="164" fontId="0" fillId="0" borderId="0" xfId="1" applyNumberFormat="1" applyFont="1" applyAlignment="1">
      <alignment horizontal="center" vertical="center" wrapText="1"/>
    </xf>
    <xf numFmtId="9" fontId="0" fillId="0" borderId="0" xfId="2" applyFont="1" applyAlignment="1">
      <alignment horizontal="center" vertical="center" wrapText="1"/>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164" fontId="0" fillId="0" borderId="0" xfId="1" applyNumberFormat="1" applyFont="1" applyAlignment="1">
      <alignment horizontal="center"/>
    </xf>
    <xf numFmtId="165" fontId="0" fillId="0" borderId="0" xfId="2" applyNumberFormat="1" applyFont="1" applyAlignment="1">
      <alignment horizontal="center"/>
    </xf>
    <xf numFmtId="9" fontId="0" fillId="0" borderId="0" xfId="2" applyFont="1" applyAlignment="1">
      <alignment horizontal="center"/>
    </xf>
    <xf numFmtId="164" fontId="0" fillId="0" borderId="0" xfId="0" applyNumberFormat="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165" fontId="0" fillId="0" borderId="5" xfId="2" applyNumberFormat="1" applyFont="1" applyBorder="1" applyAlignment="1">
      <alignment horizontal="center" vertical="center"/>
    </xf>
    <xf numFmtId="164" fontId="0" fillId="0" borderId="4" xfId="0" applyNumberFormat="1" applyBorder="1" applyAlignment="1">
      <alignment horizontal="center"/>
    </xf>
    <xf numFmtId="164" fontId="0" fillId="0" borderId="0" xfId="0" applyNumberFormat="1" applyBorder="1" applyAlignment="1">
      <alignment horizontal="center"/>
    </xf>
    <xf numFmtId="165" fontId="0" fillId="0" borderId="5" xfId="2" applyNumberFormat="1" applyFont="1" applyBorder="1" applyAlignment="1">
      <alignment horizontal="center"/>
    </xf>
    <xf numFmtId="164" fontId="0" fillId="0" borderId="4" xfId="0" applyNumberFormat="1" applyBorder="1" applyAlignment="1">
      <alignment horizontal="center" vertical="center"/>
    </xf>
    <xf numFmtId="164" fontId="0" fillId="0" borderId="0" xfId="0" applyNumberFormat="1" applyBorder="1" applyAlignment="1">
      <alignment horizontal="center" vertical="center"/>
    </xf>
    <xf numFmtId="0" fontId="0" fillId="0" borderId="4" xfId="0" applyBorder="1"/>
    <xf numFmtId="0" fontId="0" fillId="0" borderId="0" xfId="0" applyBorder="1"/>
    <xf numFmtId="165" fontId="0" fillId="0" borderId="5" xfId="2" applyNumberFormat="1" applyFont="1" applyBorder="1"/>
    <xf numFmtId="0" fontId="0" fillId="0" borderId="5" xfId="0" applyBorder="1" applyAlignment="1">
      <alignment horizontal="center"/>
    </xf>
    <xf numFmtId="0" fontId="3" fillId="0" borderId="0" xfId="0" applyFont="1" applyAlignment="1">
      <alignment wrapText="1"/>
    </xf>
    <xf numFmtId="0" fontId="4" fillId="0" borderId="6" xfId="0" applyFont="1" applyBorder="1" applyAlignment="1">
      <alignment vertical="top" wrapText="1"/>
    </xf>
    <xf numFmtId="0" fontId="3" fillId="0" borderId="7" xfId="0" applyFont="1" applyBorder="1" applyAlignment="1">
      <alignment vertical="top" wrapText="1"/>
    </xf>
    <xf numFmtId="0" fontId="4" fillId="0" borderId="7" xfId="0" applyFont="1" applyBorder="1" applyAlignment="1">
      <alignment vertical="top" wrapText="1"/>
    </xf>
    <xf numFmtId="0" fontId="3" fillId="2" borderId="7" xfId="0" applyFont="1" applyFill="1" applyBorder="1" applyAlignment="1">
      <alignment vertical="top" wrapText="1"/>
    </xf>
    <xf numFmtId="0" fontId="0" fillId="0" borderId="0" xfId="0" applyBorder="1" applyAlignment="1">
      <alignment horizontal="center" vertical="center" wrapText="1"/>
    </xf>
    <xf numFmtId="0" fontId="0" fillId="0" borderId="0" xfId="0" applyBorder="1" applyAlignment="1">
      <alignment horizontal="left"/>
    </xf>
    <xf numFmtId="0" fontId="0" fillId="0" borderId="0" xfId="0" applyBorder="1" applyAlignment="1">
      <alignment horizontal="center"/>
    </xf>
    <xf numFmtId="165" fontId="0" fillId="0" borderId="0" xfId="2" applyNumberFormat="1" applyFont="1" applyBorder="1" applyAlignment="1">
      <alignment horizontal="center"/>
    </xf>
    <xf numFmtId="165" fontId="0" fillId="0" borderId="0" xfId="2" applyNumberFormat="1" applyFont="1" applyBorder="1"/>
    <xf numFmtId="165" fontId="0" fillId="0" borderId="4" xfId="2" applyNumberFormat="1" applyFont="1" applyBorder="1" applyAlignment="1">
      <alignment horizontal="center"/>
    </xf>
    <xf numFmtId="165" fontId="0" fillId="0" borderId="5" xfId="0" applyNumberFormat="1" applyBorder="1" applyAlignment="1">
      <alignment horizontal="center"/>
    </xf>
    <xf numFmtId="0" fontId="0" fillId="0" borderId="4" xfId="0" applyBorder="1" applyAlignment="1">
      <alignment horizontal="center"/>
    </xf>
    <xf numFmtId="0" fontId="0" fillId="0" borderId="1" xfId="0" applyBorder="1" applyAlignment="1">
      <alignment horizontal="right"/>
    </xf>
    <xf numFmtId="0" fontId="0" fillId="0" borderId="2" xfId="0" applyBorder="1"/>
    <xf numFmtId="164" fontId="0" fillId="0" borderId="1" xfId="0" applyNumberFormat="1" applyBorder="1" applyAlignment="1">
      <alignment horizontal="center"/>
    </xf>
    <xf numFmtId="164" fontId="0" fillId="0" borderId="2" xfId="0" applyNumberFormat="1" applyBorder="1" applyAlignment="1">
      <alignment horizontal="center"/>
    </xf>
    <xf numFmtId="165" fontId="0" fillId="0" borderId="3" xfId="2" applyNumberFormat="1" applyFont="1" applyBorder="1" applyAlignment="1">
      <alignment horizontal="center"/>
    </xf>
    <xf numFmtId="164" fontId="0" fillId="0" borderId="3" xfId="0" applyNumberFormat="1" applyBorder="1" applyAlignment="1">
      <alignment horizontal="center"/>
    </xf>
    <xf numFmtId="0" fontId="0" fillId="0" borderId="8" xfId="0" applyBorder="1" applyAlignment="1">
      <alignment horizontal="right"/>
    </xf>
    <xf numFmtId="0" fontId="0" fillId="0" borderId="9" xfId="0" applyBorder="1"/>
    <xf numFmtId="164" fontId="0" fillId="0" borderId="8" xfId="0" applyNumberFormat="1" applyBorder="1" applyAlignment="1">
      <alignment horizontal="center"/>
    </xf>
    <xf numFmtId="164" fontId="0" fillId="0" borderId="9" xfId="0" applyNumberFormat="1" applyBorder="1" applyAlignment="1">
      <alignment horizontal="center"/>
    </xf>
    <xf numFmtId="165" fontId="0" fillId="0" borderId="10" xfId="2" applyNumberFormat="1" applyFont="1" applyBorder="1" applyAlignment="1">
      <alignment horizontal="center"/>
    </xf>
    <xf numFmtId="165" fontId="0" fillId="0" borderId="8" xfId="2" applyNumberFormat="1" applyFont="1" applyBorder="1" applyAlignment="1">
      <alignment horizontal="center"/>
    </xf>
    <xf numFmtId="165" fontId="0" fillId="0" borderId="9" xfId="2" applyNumberFormat="1" applyFont="1" applyBorder="1" applyAlignment="1">
      <alignment horizontal="center"/>
    </xf>
    <xf numFmtId="0" fontId="2" fillId="3" borderId="7" xfId="0" applyFont="1" applyFill="1" applyBorder="1" applyAlignment="1">
      <alignment horizontal="center" vertical="top"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xf>
    <xf numFmtId="0" fontId="0" fillId="0" borderId="0" xfId="0" applyFill="1" applyAlignment="1">
      <alignment horizontal="center"/>
    </xf>
    <xf numFmtId="164" fontId="0" fillId="0" borderId="0" xfId="1" applyNumberFormat="1" applyFont="1" applyFill="1" applyAlignment="1">
      <alignment horizontal="center"/>
    </xf>
    <xf numFmtId="9" fontId="0" fillId="0" borderId="0" xfId="2" applyFont="1" applyFill="1" applyAlignment="1">
      <alignment horizontal="center"/>
    </xf>
    <xf numFmtId="0" fontId="0" fillId="0" borderId="0" xfId="0" applyFill="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533400</xdr:colOff>
      <xdr:row>2</xdr:row>
      <xdr:rowOff>161925</xdr:rowOff>
    </xdr:from>
    <xdr:to>
      <xdr:col>9</xdr:col>
      <xdr:colOff>561975</xdr:colOff>
      <xdr:row>22</xdr:row>
      <xdr:rowOff>9523</xdr:rowOff>
    </xdr:to>
    <xdr:sp macro="" textlink="">
      <xdr:nvSpPr>
        <xdr:cNvPr id="2" name="TextBox 1">
          <a:extLst>
            <a:ext uri="{FF2B5EF4-FFF2-40B4-BE49-F238E27FC236}">
              <a16:creationId xmlns:a16="http://schemas.microsoft.com/office/drawing/2014/main" id="{056CE91F-9B6A-48CA-89BF-71DA0D1AF0EA}"/>
            </a:ext>
          </a:extLst>
        </xdr:cNvPr>
        <xdr:cNvSpPr txBox="1"/>
      </xdr:nvSpPr>
      <xdr:spPr>
        <a:xfrm>
          <a:off x="533400" y="542925"/>
          <a:ext cx="5514975" cy="36575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sng" strike="noStrike" kern="0" cap="none" spc="0" normalizeH="0" baseline="0" noProof="0">
              <a:ln>
                <a:noFill/>
              </a:ln>
              <a:solidFill>
                <a:sysClr val="windowText" lastClr="000000"/>
              </a:solidFill>
              <a:effectLst/>
              <a:uLnTx/>
              <a:uFillTx/>
              <a:latin typeface="Calibri"/>
              <a:ea typeface="+mn-ea"/>
              <a:cs typeface="+mn-cs"/>
            </a:rPr>
            <a:t>Fiscal Year 2019 Hospital Financial Summary Report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Per Oregon Administrative Rule 409-015-0015, all inpatient acute care hospitals operating in Oregon are required to file </a:t>
          </a:r>
          <a:r>
            <a:rPr lang="en-US" sz="1100" b="0" i="0" baseline="0">
              <a:effectLst/>
              <a:latin typeface="+mn-lt"/>
              <a:ea typeface="+mn-ea"/>
              <a:cs typeface="+mn-cs"/>
            </a:rPr>
            <a:t>financial statements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 the Oregon Health Authority (OHA) annually.  </a:t>
          </a:r>
          <a:r>
            <a:rPr lang="en-US" sz="1100" b="0" i="0" baseline="0">
              <a:effectLst/>
              <a:latin typeface="+mn-lt"/>
              <a:ea typeface="+mn-ea"/>
              <a:cs typeface="+mn-cs"/>
            </a:rPr>
            <a:t>This summary report is compiled from financial data that hospitals submitted to OHA on the FR-3 Form for fiscal year 2019 .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Hospitals submit </a:t>
          </a:r>
          <a:r>
            <a:rPr lang="en-US" sz="1100" b="0" i="0" baseline="0">
              <a:effectLst/>
              <a:latin typeface="+mn-lt"/>
              <a:ea typeface="+mn-ea"/>
              <a:cs typeface="+mn-cs"/>
            </a:rPr>
            <a:t>FR-3 Form and an audited financial statement to OHA </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within 120 days of the end of their respective fiscal years. The starting and ending dates of a fiscal year may vary among hospitals but not within a health system.  OHA then verifies the data on the FR-3 Form with the audited financial statement.  Audited financial statements of six health systems are consolidated and do not provide hospital level data.  Consequently, data on the FR-3 form </a:t>
          </a:r>
          <a:r>
            <a:rPr lang="en-US" sz="1100" b="0" i="0" baseline="0">
              <a:effectLst/>
              <a:latin typeface="+mn-lt"/>
              <a:ea typeface="+mn-ea"/>
              <a:cs typeface="+mn-cs"/>
            </a:rPr>
            <a:t>cannot be verified with an audited financial statement for 25 hospitals from</a:t>
          </a:r>
          <a:r>
            <a:rPr kumimoji="0" lang="en-US" sz="1100" b="0" i="0" u="none" strike="noStrike" kern="0" cap="none" spc="0" normalizeH="0" baseline="0" noProof="0">
              <a:ln>
                <a:noFill/>
              </a:ln>
              <a:solidFill>
                <a:sysClr val="windowText" lastClr="000000"/>
              </a:solidFill>
              <a:effectLst/>
              <a:uLnTx/>
              <a:uFillTx/>
              <a:latin typeface="Calibri"/>
              <a:ea typeface="+mn-ea"/>
              <a:cs typeface="+mn-cs"/>
            </a:rPr>
            <a:t> these systems and are accepted as submitted.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Calibri"/>
              <a:ea typeface="+mn-ea"/>
              <a:cs typeface="+mn-cs"/>
            </a:rPr>
            <a:t>OHA does not independently authenticate a hospital's financial statement.  The accuracy of the financial statement is the responsibility of the reporting hospital or health system.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5535A-1184-4B1C-825A-259D181E5653}">
  <dimension ref="A1"/>
  <sheetViews>
    <sheetView showGridLines="0" workbookViewId="0">
      <selection activeCell="L26" sqref="L2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267C0-0E10-4A09-A5B3-FD05A6A4318C}">
  <dimension ref="A1:B17"/>
  <sheetViews>
    <sheetView workbookViewId="0">
      <selection activeCell="B10" sqref="B10"/>
    </sheetView>
  </sheetViews>
  <sheetFormatPr defaultRowHeight="15" x14ac:dyDescent="0.25"/>
  <cols>
    <col min="1" max="1" width="15.7109375" customWidth="1"/>
    <col min="2" max="2" width="99.5703125" customWidth="1"/>
  </cols>
  <sheetData>
    <row r="1" spans="1:2" ht="50.1" customHeight="1" x14ac:dyDescent="0.25">
      <c r="A1" s="49" t="s">
        <v>123</v>
      </c>
      <c r="B1" s="49"/>
    </row>
    <row r="2" spans="1:2" ht="50.1" customHeight="1" x14ac:dyDescent="0.25">
      <c r="A2" s="26" t="s">
        <v>9</v>
      </c>
      <c r="B2" s="25" t="s">
        <v>122</v>
      </c>
    </row>
    <row r="3" spans="1:2" ht="50.1" customHeight="1" x14ac:dyDescent="0.25">
      <c r="A3" s="26" t="s">
        <v>14</v>
      </c>
      <c r="B3" s="25" t="s">
        <v>121</v>
      </c>
    </row>
    <row r="4" spans="1:2" ht="50.1" customHeight="1" x14ac:dyDescent="0.25">
      <c r="A4" s="26" t="s">
        <v>15</v>
      </c>
      <c r="B4" s="25" t="s">
        <v>120</v>
      </c>
    </row>
    <row r="5" spans="1:2" ht="50.1" customHeight="1" x14ac:dyDescent="0.25">
      <c r="A5" s="26" t="s">
        <v>16</v>
      </c>
      <c r="B5" s="25" t="s">
        <v>119</v>
      </c>
    </row>
    <row r="6" spans="1:2" ht="50.1" customHeight="1" x14ac:dyDescent="0.25">
      <c r="A6" s="26" t="s">
        <v>17</v>
      </c>
      <c r="B6" s="25" t="s">
        <v>118</v>
      </c>
    </row>
    <row r="7" spans="1:2" ht="50.1" customHeight="1" x14ac:dyDescent="0.25">
      <c r="A7" s="26" t="s">
        <v>18</v>
      </c>
      <c r="B7" s="25" t="s">
        <v>117</v>
      </c>
    </row>
    <row r="8" spans="1:2" ht="50.1" customHeight="1" x14ac:dyDescent="0.25">
      <c r="A8" s="26" t="s">
        <v>19</v>
      </c>
      <c r="B8" s="25" t="s">
        <v>116</v>
      </c>
    </row>
    <row r="9" spans="1:2" ht="50.1" customHeight="1" x14ac:dyDescent="0.25">
      <c r="A9" s="26" t="s">
        <v>115</v>
      </c>
      <c r="B9" s="25" t="s">
        <v>114</v>
      </c>
    </row>
    <row r="10" spans="1:2" ht="50.1" customHeight="1" x14ac:dyDescent="0.25">
      <c r="A10" s="26" t="s">
        <v>21</v>
      </c>
      <c r="B10" s="25" t="s">
        <v>113</v>
      </c>
    </row>
    <row r="11" spans="1:2" ht="50.1" customHeight="1" x14ac:dyDescent="0.25">
      <c r="A11" s="26" t="s">
        <v>22</v>
      </c>
      <c r="B11" s="27" t="s">
        <v>112</v>
      </c>
    </row>
    <row r="12" spans="1:2" ht="50.1" customHeight="1" x14ac:dyDescent="0.25">
      <c r="A12" s="26" t="s">
        <v>102</v>
      </c>
      <c r="B12" s="25" t="s">
        <v>111</v>
      </c>
    </row>
    <row r="13" spans="1:2" ht="50.1" customHeight="1" x14ac:dyDescent="0.25">
      <c r="A13" s="26" t="s">
        <v>23</v>
      </c>
      <c r="B13" s="25" t="s">
        <v>110</v>
      </c>
    </row>
    <row r="14" spans="1:2" ht="50.1" customHeight="1" x14ac:dyDescent="0.25">
      <c r="A14" s="26" t="s">
        <v>103</v>
      </c>
      <c r="B14" s="25" t="s">
        <v>109</v>
      </c>
    </row>
    <row r="15" spans="1:2" ht="50.1" customHeight="1" x14ac:dyDescent="0.25">
      <c r="A15" s="26" t="s">
        <v>108</v>
      </c>
      <c r="B15" s="25" t="s">
        <v>107</v>
      </c>
    </row>
    <row r="16" spans="1:2" ht="50.1" customHeight="1" x14ac:dyDescent="0.25">
      <c r="A16" s="26" t="s">
        <v>91</v>
      </c>
      <c r="B16" s="25" t="s">
        <v>106</v>
      </c>
    </row>
    <row r="17" spans="1:2" ht="50.1" customHeight="1" x14ac:dyDescent="0.25">
      <c r="A17" s="24" t="s">
        <v>105</v>
      </c>
      <c r="B17" s="23" t="s">
        <v>104</v>
      </c>
    </row>
  </sheetData>
  <mergeCells count="1">
    <mergeCell ref="A1:B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97967-D3EA-4705-87AF-50A4A029B19F}">
  <dimension ref="A1:AE61"/>
  <sheetViews>
    <sheetView tabSelected="1" workbookViewId="0">
      <selection activeCell="C10" sqref="C10"/>
    </sheetView>
  </sheetViews>
  <sheetFormatPr defaultRowHeight="15" x14ac:dyDescent="0.25"/>
  <cols>
    <col min="1" max="2" width="20.7109375" customWidth="1"/>
    <col min="3" max="3" width="65.85546875" customWidth="1"/>
    <col min="4" max="5" width="20.7109375" style="6" customWidth="1"/>
    <col min="6" max="31" width="20.7109375" customWidth="1"/>
  </cols>
  <sheetData>
    <row r="1" spans="1:31" ht="30" customHeight="1" x14ac:dyDescent="0.25">
      <c r="A1" s="1" t="s">
        <v>0</v>
      </c>
      <c r="B1" s="1" t="s">
        <v>1</v>
      </c>
      <c r="C1" s="1" t="s">
        <v>2</v>
      </c>
      <c r="D1" s="1" t="s">
        <v>91</v>
      </c>
      <c r="E1" s="1" t="s">
        <v>90</v>
      </c>
      <c r="F1" s="1" t="s">
        <v>3</v>
      </c>
      <c r="G1" s="2" t="s">
        <v>4</v>
      </c>
      <c r="H1" s="2" t="s">
        <v>5</v>
      </c>
      <c r="I1" s="2" t="s">
        <v>6</v>
      </c>
      <c r="J1" s="2" t="s">
        <v>7</v>
      </c>
      <c r="K1" s="2" t="s">
        <v>8</v>
      </c>
      <c r="L1" s="2" t="s">
        <v>9</v>
      </c>
      <c r="M1" s="2" t="s">
        <v>10</v>
      </c>
      <c r="N1" s="2" t="s">
        <v>11</v>
      </c>
      <c r="O1" s="2" t="s">
        <v>12</v>
      </c>
      <c r="P1" s="2" t="s">
        <v>13</v>
      </c>
      <c r="Q1" s="2" t="s">
        <v>14</v>
      </c>
      <c r="R1" s="2" t="s">
        <v>15</v>
      </c>
      <c r="S1" s="2" t="s">
        <v>16</v>
      </c>
      <c r="T1" s="2" t="s">
        <v>17</v>
      </c>
      <c r="U1" s="2" t="s">
        <v>18</v>
      </c>
      <c r="V1" s="3" t="s">
        <v>19</v>
      </c>
      <c r="W1" s="2" t="s">
        <v>20</v>
      </c>
      <c r="X1" s="2" t="s">
        <v>21</v>
      </c>
      <c r="Y1" s="3" t="s">
        <v>22</v>
      </c>
      <c r="Z1" s="2" t="s">
        <v>23</v>
      </c>
      <c r="AA1" s="2" t="s">
        <v>24</v>
      </c>
      <c r="AB1" s="2" t="s">
        <v>25</v>
      </c>
      <c r="AC1" s="2" t="s">
        <v>26</v>
      </c>
      <c r="AD1" s="2" t="s">
        <v>27</v>
      </c>
      <c r="AE1" s="2" t="s">
        <v>28</v>
      </c>
    </row>
    <row r="2" spans="1:31" x14ac:dyDescent="0.25">
      <c r="A2" s="4">
        <v>51</v>
      </c>
      <c r="B2" s="4">
        <v>6920510</v>
      </c>
      <c r="C2" s="5" t="s">
        <v>29</v>
      </c>
      <c r="D2" s="4" t="s">
        <v>92</v>
      </c>
      <c r="E2" s="4" t="s">
        <v>93</v>
      </c>
      <c r="F2" s="6">
        <v>2019</v>
      </c>
      <c r="G2" s="7">
        <v>400681080</v>
      </c>
      <c r="H2" s="7">
        <v>497459620</v>
      </c>
      <c r="I2" s="7">
        <v>0</v>
      </c>
      <c r="J2" s="7">
        <v>112886662</v>
      </c>
      <c r="K2" s="7">
        <v>10487680</v>
      </c>
      <c r="L2" s="7">
        <v>1021515041</v>
      </c>
      <c r="M2" s="7">
        <v>391718593</v>
      </c>
      <c r="N2" s="7">
        <v>144637612</v>
      </c>
      <c r="O2" s="7">
        <v>147360762</v>
      </c>
      <c r="P2" s="7">
        <v>683716967</v>
      </c>
      <c r="Q2" s="7">
        <v>317479706</v>
      </c>
      <c r="R2" s="7">
        <v>19846337</v>
      </c>
      <c r="S2" s="7">
        <v>337326043</v>
      </c>
      <c r="T2" s="7">
        <v>336344506</v>
      </c>
      <c r="U2" s="7">
        <v>981537</v>
      </c>
      <c r="V2" s="8">
        <f t="shared" ref="V2:V33" si="0">U2/S2</f>
        <v>2.909757548722676E-3</v>
      </c>
      <c r="W2" s="7">
        <v>0</v>
      </c>
      <c r="X2" s="7">
        <v>981537</v>
      </c>
      <c r="Y2" s="8">
        <f t="shared" ref="Y2:Y33" si="1">X2/(S2+W2)</f>
        <v>2.909757548722676E-3</v>
      </c>
      <c r="Z2" s="7">
        <v>10368213</v>
      </c>
      <c r="AA2" s="7">
        <v>9950155</v>
      </c>
      <c r="AB2" s="7">
        <f>AA2+Z2</f>
        <v>20318368</v>
      </c>
      <c r="AC2" s="7">
        <v>327691985</v>
      </c>
      <c r="AD2" s="7">
        <v>230715704</v>
      </c>
      <c r="AE2" s="7">
        <v>96976281</v>
      </c>
    </row>
    <row r="3" spans="1:31" x14ac:dyDescent="0.25">
      <c r="A3" s="4">
        <v>68</v>
      </c>
      <c r="B3" s="4">
        <v>6920780</v>
      </c>
      <c r="C3" s="5" t="s">
        <v>30</v>
      </c>
      <c r="D3" s="4" t="s">
        <v>94</v>
      </c>
      <c r="E3" s="4" t="s">
        <v>96</v>
      </c>
      <c r="F3" s="6">
        <v>2019</v>
      </c>
      <c r="G3" s="7">
        <v>35905525</v>
      </c>
      <c r="H3" s="7">
        <v>100879912</v>
      </c>
      <c r="I3" s="7">
        <v>0</v>
      </c>
      <c r="J3" s="7">
        <v>21170738</v>
      </c>
      <c r="K3" s="7">
        <v>0</v>
      </c>
      <c r="L3" s="7">
        <v>157956175</v>
      </c>
      <c r="M3" s="7">
        <v>32222153</v>
      </c>
      <c r="N3" s="7">
        <v>10413848</v>
      </c>
      <c r="O3" s="7">
        <v>16560121</v>
      </c>
      <c r="P3" s="7"/>
      <c r="Q3" s="7">
        <v>92113691</v>
      </c>
      <c r="R3" s="7">
        <v>1713647</v>
      </c>
      <c r="S3" s="7">
        <v>93827338</v>
      </c>
      <c r="T3" s="7">
        <v>89827099</v>
      </c>
      <c r="U3" s="7">
        <v>4000239</v>
      </c>
      <c r="V3" s="9">
        <f t="shared" si="0"/>
        <v>4.2634045527328079E-2</v>
      </c>
      <c r="W3" s="7">
        <v>42546</v>
      </c>
      <c r="X3" s="7">
        <v>4042785</v>
      </c>
      <c r="Y3" s="9">
        <f t="shared" si="1"/>
        <v>4.3067966292575796E-2</v>
      </c>
      <c r="Z3" s="7">
        <v>2397376</v>
      </c>
      <c r="AA3" s="7">
        <v>4248986</v>
      </c>
      <c r="AB3" s="7">
        <f t="shared" ref="AB3:AB33" si="2">AA3+Z3</f>
        <v>6646362</v>
      </c>
      <c r="AC3" s="7">
        <v>47705427</v>
      </c>
      <c r="AD3" s="7">
        <v>36946385</v>
      </c>
      <c r="AE3" s="7">
        <v>10759042</v>
      </c>
    </row>
    <row r="4" spans="1:31" x14ac:dyDescent="0.25">
      <c r="A4" s="4">
        <v>2</v>
      </c>
      <c r="B4" s="4">
        <v>6920025</v>
      </c>
      <c r="C4" s="5" t="s">
        <v>31</v>
      </c>
      <c r="D4" s="4" t="s">
        <v>95</v>
      </c>
      <c r="E4" s="4" t="s">
        <v>93</v>
      </c>
      <c r="F4" s="6">
        <v>2019</v>
      </c>
      <c r="G4" s="7">
        <v>52680161</v>
      </c>
      <c r="H4" s="7">
        <v>109999831</v>
      </c>
      <c r="I4" s="7">
        <v>0</v>
      </c>
      <c r="J4" s="7">
        <v>0</v>
      </c>
      <c r="K4" s="7">
        <v>0</v>
      </c>
      <c r="L4" s="7">
        <v>165265921</v>
      </c>
      <c r="M4" s="7">
        <v>75463038</v>
      </c>
      <c r="N4" s="7">
        <v>14669422</v>
      </c>
      <c r="O4" s="7">
        <v>10817795</v>
      </c>
      <c r="P4" s="7">
        <v>100950255</v>
      </c>
      <c r="Q4" s="7">
        <v>60821173</v>
      </c>
      <c r="R4" s="7">
        <v>749573</v>
      </c>
      <c r="S4" s="7">
        <v>61570746</v>
      </c>
      <c r="T4" s="7">
        <v>59747524</v>
      </c>
      <c r="U4" s="7">
        <v>1823221</v>
      </c>
      <c r="V4" s="9">
        <f t="shared" si="0"/>
        <v>2.9611806230186003E-2</v>
      </c>
      <c r="W4" s="7">
        <v>-6236749</v>
      </c>
      <c r="X4" s="7">
        <v>-4413528</v>
      </c>
      <c r="Y4" s="9">
        <f t="shared" si="1"/>
        <v>-7.9761597558188319E-2</v>
      </c>
      <c r="Z4" s="7">
        <v>1268482</v>
      </c>
      <c r="AA4" s="7">
        <v>2226011</v>
      </c>
      <c r="AB4" s="7">
        <f t="shared" si="2"/>
        <v>3494493</v>
      </c>
      <c r="AC4" s="7">
        <v>36555570</v>
      </c>
      <c r="AD4" s="7">
        <v>13335764</v>
      </c>
      <c r="AE4" s="7">
        <v>23219806</v>
      </c>
    </row>
    <row r="5" spans="1:31" x14ac:dyDescent="0.25">
      <c r="A5" s="4">
        <v>56</v>
      </c>
      <c r="B5" s="4">
        <v>6920280</v>
      </c>
      <c r="C5" s="5" t="s">
        <v>32</v>
      </c>
      <c r="D5" s="4" t="s">
        <v>92</v>
      </c>
      <c r="E5" s="4" t="s">
        <v>93</v>
      </c>
      <c r="F5" s="6">
        <v>2019</v>
      </c>
      <c r="G5" s="7">
        <v>1061379127</v>
      </c>
      <c r="H5" s="7">
        <v>920316673</v>
      </c>
      <c r="I5" s="7">
        <v>0</v>
      </c>
      <c r="J5" s="7">
        <v>0</v>
      </c>
      <c r="K5" s="7">
        <v>0</v>
      </c>
      <c r="L5" s="7">
        <v>2018511865</v>
      </c>
      <c r="M5" s="7">
        <v>907389075</v>
      </c>
      <c r="N5" s="7">
        <v>297001262</v>
      </c>
      <c r="O5" s="7">
        <v>130149351</v>
      </c>
      <c r="P5" s="7">
        <v>1334539688</v>
      </c>
      <c r="Q5" s="7">
        <v>656600613</v>
      </c>
      <c r="R5" s="7">
        <v>6089681</v>
      </c>
      <c r="S5" s="7">
        <v>662690295</v>
      </c>
      <c r="T5" s="7">
        <v>598624451</v>
      </c>
      <c r="U5" s="7">
        <v>64065843</v>
      </c>
      <c r="V5" s="9">
        <f t="shared" si="0"/>
        <v>9.6675390425025015E-2</v>
      </c>
      <c r="W5" s="7">
        <v>7834827</v>
      </c>
      <c r="X5" s="7">
        <v>71900670</v>
      </c>
      <c r="Y5" s="9">
        <f t="shared" si="1"/>
        <v>0.10723038949762125</v>
      </c>
      <c r="Z5" s="7">
        <v>11265377</v>
      </c>
      <c r="AA5" s="7">
        <v>16106187</v>
      </c>
      <c r="AB5" s="7">
        <f t="shared" si="2"/>
        <v>27371564</v>
      </c>
      <c r="AC5" s="7">
        <v>335272330</v>
      </c>
      <c r="AD5" s="7">
        <v>228161186</v>
      </c>
      <c r="AE5" s="7">
        <v>107111144</v>
      </c>
    </row>
    <row r="6" spans="1:31" x14ac:dyDescent="0.25">
      <c r="A6" s="4">
        <v>26</v>
      </c>
      <c r="B6" s="4">
        <v>6920005</v>
      </c>
      <c r="C6" s="5" t="s">
        <v>33</v>
      </c>
      <c r="D6" s="4" t="s">
        <v>92</v>
      </c>
      <c r="E6" s="4" t="s">
        <v>93</v>
      </c>
      <c r="F6" s="6">
        <v>2019</v>
      </c>
      <c r="G6" s="7">
        <v>292227769</v>
      </c>
      <c r="H6" s="7">
        <v>406943265</v>
      </c>
      <c r="I6" s="7">
        <v>0</v>
      </c>
      <c r="J6" s="7">
        <v>0</v>
      </c>
      <c r="K6" s="7">
        <v>0</v>
      </c>
      <c r="L6" s="7">
        <v>709716855</v>
      </c>
      <c r="M6" s="7">
        <v>316123861</v>
      </c>
      <c r="N6" s="7">
        <v>140831314</v>
      </c>
      <c r="O6" s="7">
        <v>40645315</v>
      </c>
      <c r="P6" s="7">
        <v>497600490</v>
      </c>
      <c r="Q6" s="7">
        <v>196363792</v>
      </c>
      <c r="R6" s="7">
        <v>3034698</v>
      </c>
      <c r="S6" s="7">
        <v>199398489</v>
      </c>
      <c r="T6" s="7">
        <v>191592323</v>
      </c>
      <c r="U6" s="7">
        <v>7806167</v>
      </c>
      <c r="V6" s="9">
        <f t="shared" si="0"/>
        <v>3.9148576496986394E-2</v>
      </c>
      <c r="W6" s="7">
        <v>3046877</v>
      </c>
      <c r="X6" s="7">
        <v>10853044</v>
      </c>
      <c r="Y6" s="9">
        <f t="shared" si="1"/>
        <v>5.36097427885803E-2</v>
      </c>
      <c r="Z6" s="7">
        <v>6407513</v>
      </c>
      <c r="AA6" s="7">
        <v>9345061</v>
      </c>
      <c r="AB6" s="7">
        <f t="shared" si="2"/>
        <v>15752574</v>
      </c>
      <c r="AC6" s="7">
        <v>131057192</v>
      </c>
      <c r="AD6" s="7">
        <v>68251589</v>
      </c>
      <c r="AE6" s="7">
        <v>62805604</v>
      </c>
    </row>
    <row r="7" spans="1:31" x14ac:dyDescent="0.25">
      <c r="A7" s="4">
        <v>3</v>
      </c>
      <c r="B7" s="4">
        <v>6920327</v>
      </c>
      <c r="C7" s="5" t="s">
        <v>34</v>
      </c>
      <c r="D7" s="4" t="s">
        <v>92</v>
      </c>
      <c r="E7" s="4" t="s">
        <v>93</v>
      </c>
      <c r="F7" s="6">
        <v>2019</v>
      </c>
      <c r="G7" s="7">
        <v>208834245</v>
      </c>
      <c r="H7" s="7">
        <v>290813530</v>
      </c>
      <c r="I7" s="7">
        <v>0</v>
      </c>
      <c r="J7" s="7">
        <v>0</v>
      </c>
      <c r="K7" s="7">
        <v>0</v>
      </c>
      <c r="L7" s="7">
        <v>499647775</v>
      </c>
      <c r="M7" s="7">
        <v>204353600</v>
      </c>
      <c r="N7" s="7">
        <v>67173095</v>
      </c>
      <c r="O7" s="7">
        <v>37285232</v>
      </c>
      <c r="P7" s="7">
        <v>308811927</v>
      </c>
      <c r="Q7" s="7">
        <v>185535036</v>
      </c>
      <c r="R7" s="7">
        <v>1648409</v>
      </c>
      <c r="S7" s="7">
        <v>187183445</v>
      </c>
      <c r="T7" s="7">
        <v>180690439</v>
      </c>
      <c r="U7" s="7">
        <v>6493006</v>
      </c>
      <c r="V7" s="9">
        <f t="shared" si="0"/>
        <v>3.4687928732158979E-2</v>
      </c>
      <c r="W7" s="7">
        <v>4640879</v>
      </c>
      <c r="X7" s="7">
        <v>11133885</v>
      </c>
      <c r="Y7" s="9">
        <f t="shared" si="1"/>
        <v>5.8042091679676659E-2</v>
      </c>
      <c r="Z7" s="7">
        <v>3189414</v>
      </c>
      <c r="AA7" s="7">
        <v>2111398</v>
      </c>
      <c r="AB7" s="7">
        <f t="shared" si="2"/>
        <v>5300812</v>
      </c>
      <c r="AC7" s="7">
        <v>228073504</v>
      </c>
      <c r="AD7" s="7">
        <v>146887250</v>
      </c>
      <c r="AE7" s="7">
        <v>81186253</v>
      </c>
    </row>
    <row r="8" spans="1:31" x14ac:dyDescent="0.25">
      <c r="A8" s="4">
        <v>4</v>
      </c>
      <c r="B8" s="4">
        <v>6920195</v>
      </c>
      <c r="C8" s="5" t="s">
        <v>35</v>
      </c>
      <c r="D8" s="4" t="s">
        <v>94</v>
      </c>
      <c r="E8" s="4" t="s">
        <v>96</v>
      </c>
      <c r="F8" s="6">
        <v>2019</v>
      </c>
      <c r="G8" s="7">
        <v>6723177</v>
      </c>
      <c r="H8" s="7">
        <v>24959373</v>
      </c>
      <c r="I8" s="7">
        <v>2258027</v>
      </c>
      <c r="J8" s="7">
        <v>2353054</v>
      </c>
      <c r="K8" s="7">
        <v>0</v>
      </c>
      <c r="L8" s="7">
        <v>36293631</v>
      </c>
      <c r="M8" s="7">
        <v>5569647</v>
      </c>
      <c r="N8" s="7">
        <v>1543365</v>
      </c>
      <c r="O8" s="7">
        <v>3051204</v>
      </c>
      <c r="P8" s="7"/>
      <c r="Q8" s="7">
        <v>25151167</v>
      </c>
      <c r="R8" s="7">
        <v>1569145</v>
      </c>
      <c r="S8" s="7">
        <v>26720312</v>
      </c>
      <c r="T8" s="10">
        <v>26349217</v>
      </c>
      <c r="U8" s="7">
        <v>371095</v>
      </c>
      <c r="V8" s="9">
        <f t="shared" si="0"/>
        <v>1.3888123761429134E-2</v>
      </c>
      <c r="W8" s="7">
        <v>0</v>
      </c>
      <c r="X8" s="7">
        <v>371095</v>
      </c>
      <c r="Y8" s="9">
        <f t="shared" si="1"/>
        <v>1.3888123761429134E-2</v>
      </c>
      <c r="Z8" s="7">
        <v>765915</v>
      </c>
      <c r="AA8" s="7">
        <v>212333</v>
      </c>
      <c r="AB8" s="7">
        <f t="shared" si="2"/>
        <v>978248</v>
      </c>
      <c r="AC8" s="7">
        <v>22915965</v>
      </c>
      <c r="AD8" s="7">
        <v>16328741</v>
      </c>
      <c r="AE8" s="7">
        <v>6587224</v>
      </c>
    </row>
    <row r="9" spans="1:31" x14ac:dyDescent="0.25">
      <c r="A9" s="4">
        <v>8</v>
      </c>
      <c r="B9" s="4">
        <v>6920015</v>
      </c>
      <c r="C9" s="5" t="s">
        <v>36</v>
      </c>
      <c r="D9" s="4" t="s">
        <v>95</v>
      </c>
      <c r="E9" s="4" t="s">
        <v>96</v>
      </c>
      <c r="F9" s="6">
        <v>2019</v>
      </c>
      <c r="G9" s="7">
        <v>46205470</v>
      </c>
      <c r="H9" s="7">
        <v>135025607</v>
      </c>
      <c r="I9" s="7">
        <v>0</v>
      </c>
      <c r="J9" s="7">
        <v>104113565</v>
      </c>
      <c r="K9" s="7">
        <v>0</v>
      </c>
      <c r="L9" s="7">
        <v>285344642</v>
      </c>
      <c r="M9" s="7">
        <v>83898462</v>
      </c>
      <c r="N9" s="7">
        <v>31048523</v>
      </c>
      <c r="O9" s="7">
        <v>22301143</v>
      </c>
      <c r="P9" s="7">
        <v>137248128</v>
      </c>
      <c r="Q9" s="7">
        <v>142393823</v>
      </c>
      <c r="R9" s="7">
        <v>1709014</v>
      </c>
      <c r="S9" s="7">
        <v>144102837</v>
      </c>
      <c r="T9" s="7">
        <v>132835679</v>
      </c>
      <c r="U9" s="7">
        <v>11267158</v>
      </c>
      <c r="V9" s="9">
        <f t="shared" si="0"/>
        <v>7.8188314918463397E-2</v>
      </c>
      <c r="W9" s="7">
        <v>9450962</v>
      </c>
      <c r="X9" s="7">
        <v>20718120</v>
      </c>
      <c r="Y9" s="9">
        <f t="shared" si="1"/>
        <v>0.13492417729111345</v>
      </c>
      <c r="Z9" s="7">
        <v>2942239</v>
      </c>
      <c r="AA9" s="7">
        <v>2760452</v>
      </c>
      <c r="AB9" s="7">
        <f t="shared" si="2"/>
        <v>5702691</v>
      </c>
      <c r="AC9" s="7">
        <v>116617498</v>
      </c>
      <c r="AD9" s="7">
        <v>60341374</v>
      </c>
      <c r="AE9" s="7">
        <v>56276124</v>
      </c>
    </row>
    <row r="10" spans="1:31" x14ac:dyDescent="0.25">
      <c r="A10" s="4">
        <v>9</v>
      </c>
      <c r="B10" s="4">
        <v>6920105</v>
      </c>
      <c r="C10" s="5" t="s">
        <v>37</v>
      </c>
      <c r="D10" s="4" t="s">
        <v>95</v>
      </c>
      <c r="E10" s="4" t="s">
        <v>96</v>
      </c>
      <c r="F10" s="6">
        <v>2019</v>
      </c>
      <c r="G10" s="7">
        <v>15659343</v>
      </c>
      <c r="H10" s="7">
        <v>31659731</v>
      </c>
      <c r="I10" s="7">
        <v>0</v>
      </c>
      <c r="J10" s="7">
        <v>3319707</v>
      </c>
      <c r="K10" s="7">
        <v>0</v>
      </c>
      <c r="L10" s="7">
        <v>50638781</v>
      </c>
      <c r="M10" s="7">
        <v>13673621</v>
      </c>
      <c r="N10" s="7">
        <v>4902109</v>
      </c>
      <c r="O10" s="7">
        <v>3208914</v>
      </c>
      <c r="P10" s="7">
        <v>21784599</v>
      </c>
      <c r="Q10" s="7">
        <v>28123637</v>
      </c>
      <c r="R10" s="7">
        <v>1986852</v>
      </c>
      <c r="S10" s="7">
        <v>30110489</v>
      </c>
      <c r="T10" s="7">
        <v>29590285</v>
      </c>
      <c r="U10" s="7">
        <v>520204</v>
      </c>
      <c r="V10" s="9">
        <f t="shared" si="0"/>
        <v>1.7276504542985006E-2</v>
      </c>
      <c r="W10" s="7">
        <v>221606</v>
      </c>
      <c r="X10" s="7">
        <v>741810</v>
      </c>
      <c r="Y10" s="9">
        <f t="shared" si="1"/>
        <v>2.4456273132469088E-2</v>
      </c>
      <c r="Z10" s="7">
        <v>508025</v>
      </c>
      <c r="AA10" s="7">
        <v>222475</v>
      </c>
      <c r="AB10" s="7">
        <f t="shared" si="2"/>
        <v>730500</v>
      </c>
      <c r="AC10" s="7">
        <v>37147811</v>
      </c>
      <c r="AD10" s="7">
        <v>20646198</v>
      </c>
      <c r="AE10" s="7">
        <v>16531613</v>
      </c>
    </row>
    <row r="11" spans="1:31" x14ac:dyDescent="0.25">
      <c r="A11" s="4">
        <v>11</v>
      </c>
      <c r="B11" s="4">
        <v>6920165</v>
      </c>
      <c r="C11" s="5" t="s">
        <v>38</v>
      </c>
      <c r="D11" s="4" t="s">
        <v>94</v>
      </c>
      <c r="E11" s="4" t="s">
        <v>96</v>
      </c>
      <c r="F11" s="6">
        <v>2019</v>
      </c>
      <c r="G11" s="7">
        <v>7015602</v>
      </c>
      <c r="H11" s="7">
        <v>57314927</v>
      </c>
      <c r="I11" s="7">
        <v>0</v>
      </c>
      <c r="J11" s="7">
        <v>12848046</v>
      </c>
      <c r="K11" s="7">
        <v>0</v>
      </c>
      <c r="L11" s="7">
        <v>77178575</v>
      </c>
      <c r="M11" s="7">
        <v>17214365</v>
      </c>
      <c r="N11" s="7">
        <v>4599567</v>
      </c>
      <c r="O11" s="7">
        <v>8206929</v>
      </c>
      <c r="P11" s="7">
        <v>30020861</v>
      </c>
      <c r="Q11" s="7">
        <v>45577514</v>
      </c>
      <c r="R11" s="7">
        <v>379003</v>
      </c>
      <c r="S11" s="7">
        <v>45956517</v>
      </c>
      <c r="T11" s="7">
        <v>45249008</v>
      </c>
      <c r="U11" s="7">
        <v>707509</v>
      </c>
      <c r="V11" s="9">
        <f t="shared" si="0"/>
        <v>1.5395183233751157E-2</v>
      </c>
      <c r="W11" s="7">
        <v>680896</v>
      </c>
      <c r="X11" s="7">
        <v>1388405</v>
      </c>
      <c r="Y11" s="9">
        <f t="shared" si="1"/>
        <v>2.9770197587932246E-2</v>
      </c>
      <c r="Z11" s="7">
        <v>1349915</v>
      </c>
      <c r="AA11" s="7">
        <v>230285</v>
      </c>
      <c r="AB11" s="7">
        <f t="shared" si="2"/>
        <v>1580200</v>
      </c>
      <c r="AC11" s="7">
        <v>61302277</v>
      </c>
      <c r="AD11" s="7">
        <v>17729493</v>
      </c>
      <c r="AE11" s="7">
        <v>43572784</v>
      </c>
    </row>
    <row r="12" spans="1:31" x14ac:dyDescent="0.25">
      <c r="A12" s="4">
        <v>17</v>
      </c>
      <c r="B12" s="4">
        <v>6920110</v>
      </c>
      <c r="C12" s="5" t="s">
        <v>39</v>
      </c>
      <c r="D12" s="4" t="s">
        <v>92</v>
      </c>
      <c r="E12" s="4" t="s">
        <v>93</v>
      </c>
      <c r="F12" s="6">
        <v>2019</v>
      </c>
      <c r="G12" s="7">
        <v>379006015</v>
      </c>
      <c r="H12" s="7">
        <v>346978217</v>
      </c>
      <c r="I12" s="7">
        <v>0</v>
      </c>
      <c r="J12" s="7">
        <v>120939533</v>
      </c>
      <c r="K12" s="7">
        <v>1632707</v>
      </c>
      <c r="L12" s="7">
        <v>848556472</v>
      </c>
      <c r="M12" s="7">
        <v>285632391</v>
      </c>
      <c r="N12" s="7">
        <v>70704216</v>
      </c>
      <c r="O12" s="7">
        <v>66166848</v>
      </c>
      <c r="P12" s="7">
        <v>422503455</v>
      </c>
      <c r="Q12" s="7">
        <v>411550762</v>
      </c>
      <c r="R12" s="7">
        <v>35019569</v>
      </c>
      <c r="S12" s="7">
        <v>446570331</v>
      </c>
      <c r="T12" s="7">
        <v>456763053</v>
      </c>
      <c r="U12" s="7">
        <v>-10192723</v>
      </c>
      <c r="V12" s="9">
        <f t="shared" si="0"/>
        <v>-2.2824451810704818E-2</v>
      </c>
      <c r="W12" s="7">
        <v>1902389</v>
      </c>
      <c r="X12" s="7">
        <v>-8290333</v>
      </c>
      <c r="Y12" s="9">
        <f t="shared" si="1"/>
        <v>-1.8485701872791728E-2</v>
      </c>
      <c r="Z12" s="7">
        <v>4053886</v>
      </c>
      <c r="AA12" s="7">
        <v>10448369</v>
      </c>
      <c r="AB12" s="7">
        <f t="shared" si="2"/>
        <v>14502255</v>
      </c>
      <c r="AC12" s="7">
        <v>235799356</v>
      </c>
      <c r="AD12" s="7">
        <v>142880523</v>
      </c>
      <c r="AE12" s="7">
        <v>92918833</v>
      </c>
    </row>
    <row r="13" spans="1:31" x14ac:dyDescent="0.25">
      <c r="A13" s="4">
        <v>19</v>
      </c>
      <c r="B13" s="4">
        <v>6920175</v>
      </c>
      <c r="C13" s="5" t="s">
        <v>40</v>
      </c>
      <c r="D13" s="4" t="s">
        <v>94</v>
      </c>
      <c r="E13" s="4" t="s">
        <v>96</v>
      </c>
      <c r="F13" s="6">
        <v>2019</v>
      </c>
      <c r="G13" s="7">
        <v>45452246</v>
      </c>
      <c r="H13" s="7">
        <v>115579651</v>
      </c>
      <c r="I13" s="7">
        <v>0</v>
      </c>
      <c r="J13" s="7">
        <v>17989866</v>
      </c>
      <c r="K13" s="7">
        <v>0</v>
      </c>
      <c r="L13" s="7">
        <v>179021763</v>
      </c>
      <c r="M13" s="7">
        <v>29283491</v>
      </c>
      <c r="N13" s="7">
        <v>23218310</v>
      </c>
      <c r="O13" s="7">
        <v>10619431</v>
      </c>
      <c r="P13" s="7">
        <v>63121232</v>
      </c>
      <c r="Q13" s="7">
        <v>109569813</v>
      </c>
      <c r="R13" s="7">
        <v>8172804</v>
      </c>
      <c r="S13" s="7">
        <v>117742617</v>
      </c>
      <c r="T13" s="7">
        <v>114713501</v>
      </c>
      <c r="U13" s="7">
        <v>3029116</v>
      </c>
      <c r="V13" s="9">
        <f t="shared" si="0"/>
        <v>2.5726589718996988E-2</v>
      </c>
      <c r="W13" s="7">
        <v>6329390</v>
      </c>
      <c r="X13" s="7">
        <v>9358506</v>
      </c>
      <c r="Y13" s="9">
        <f t="shared" si="1"/>
        <v>7.5428021406956036E-2</v>
      </c>
      <c r="Z13" s="7">
        <v>838214</v>
      </c>
      <c r="AA13" s="7">
        <v>5492504</v>
      </c>
      <c r="AB13" s="7">
        <f t="shared" si="2"/>
        <v>6330718</v>
      </c>
      <c r="AC13" s="7">
        <v>154125368</v>
      </c>
      <c r="AD13" s="7">
        <v>84057305</v>
      </c>
      <c r="AE13" s="7">
        <v>70068063</v>
      </c>
    </row>
    <row r="14" spans="1:31" x14ac:dyDescent="0.25">
      <c r="A14" s="4">
        <v>20</v>
      </c>
      <c r="B14" s="4">
        <v>6920210</v>
      </c>
      <c r="C14" s="5" t="s">
        <v>41</v>
      </c>
      <c r="D14" s="4" t="s">
        <v>94</v>
      </c>
      <c r="E14" s="4" t="s">
        <v>96</v>
      </c>
      <c r="F14" s="6">
        <v>2019</v>
      </c>
      <c r="G14" s="7">
        <v>32211883</v>
      </c>
      <c r="H14" s="7">
        <v>101899670</v>
      </c>
      <c r="I14" s="7">
        <v>0</v>
      </c>
      <c r="J14" s="7">
        <v>28639845</v>
      </c>
      <c r="K14" s="7">
        <v>3260431</v>
      </c>
      <c r="L14" s="7">
        <v>166011829</v>
      </c>
      <c r="M14" s="7">
        <v>31443169</v>
      </c>
      <c r="N14" s="7">
        <v>13860359</v>
      </c>
      <c r="O14" s="7">
        <v>12876503</v>
      </c>
      <c r="P14" s="7">
        <v>58180031</v>
      </c>
      <c r="Q14" s="7">
        <v>101747512</v>
      </c>
      <c r="R14" s="7">
        <v>8173292</v>
      </c>
      <c r="S14" s="7">
        <v>109920804</v>
      </c>
      <c r="T14" s="7">
        <v>106836100</v>
      </c>
      <c r="U14" s="7">
        <v>3084704</v>
      </c>
      <c r="V14" s="9">
        <f t="shared" si="0"/>
        <v>2.8062967952818103E-2</v>
      </c>
      <c r="W14" s="7">
        <v>3077241</v>
      </c>
      <c r="X14" s="7">
        <v>6161945</v>
      </c>
      <c r="Y14" s="9">
        <f t="shared" si="1"/>
        <v>5.4531430167663521E-2</v>
      </c>
      <c r="Z14" s="7">
        <v>1373715</v>
      </c>
      <c r="AA14" s="7">
        <v>4710571</v>
      </c>
      <c r="AB14" s="7">
        <f t="shared" si="2"/>
        <v>6084286</v>
      </c>
      <c r="AC14" s="7">
        <v>105798963</v>
      </c>
      <c r="AD14" s="7">
        <v>58758741</v>
      </c>
      <c r="AE14" s="7">
        <v>47040222</v>
      </c>
    </row>
    <row r="15" spans="1:31" x14ac:dyDescent="0.25">
      <c r="A15" s="4">
        <v>21</v>
      </c>
      <c r="B15" s="4">
        <v>6920075</v>
      </c>
      <c r="C15" s="5" t="s">
        <v>42</v>
      </c>
      <c r="D15" s="4" t="s">
        <v>94</v>
      </c>
      <c r="E15" s="4" t="s">
        <v>96</v>
      </c>
      <c r="F15" s="6">
        <v>2019</v>
      </c>
      <c r="G15" s="7">
        <v>7473582</v>
      </c>
      <c r="H15" s="7">
        <v>20770181</v>
      </c>
      <c r="I15" s="7">
        <v>0</v>
      </c>
      <c r="J15" s="7">
        <v>4157032</v>
      </c>
      <c r="K15" s="7">
        <v>0</v>
      </c>
      <c r="L15" s="7">
        <v>32400795</v>
      </c>
      <c r="M15" s="7">
        <v>2469143</v>
      </c>
      <c r="N15" s="7">
        <v>2283076</v>
      </c>
      <c r="O15" s="7">
        <v>1433907</v>
      </c>
      <c r="P15" s="7">
        <v>6186126</v>
      </c>
      <c r="Q15" s="7">
        <v>23414620</v>
      </c>
      <c r="R15" s="7">
        <v>1705560</v>
      </c>
      <c r="S15" s="7">
        <v>25120180</v>
      </c>
      <c r="T15" s="7">
        <v>26332469</v>
      </c>
      <c r="U15" s="7">
        <v>-1212289</v>
      </c>
      <c r="V15" s="9">
        <f t="shared" si="0"/>
        <v>-4.8259566611385744E-2</v>
      </c>
      <c r="W15" s="7">
        <v>856980</v>
      </c>
      <c r="X15" s="7">
        <v>-355309</v>
      </c>
      <c r="Y15" s="9">
        <f t="shared" si="1"/>
        <v>-1.3677746143150368E-2</v>
      </c>
      <c r="Z15" s="7">
        <v>2343079</v>
      </c>
      <c r="AA15" s="7">
        <v>456970</v>
      </c>
      <c r="AB15" s="7">
        <f t="shared" si="2"/>
        <v>2800049</v>
      </c>
      <c r="AC15" s="7">
        <v>31607755</v>
      </c>
      <c r="AD15" s="7">
        <v>21141136</v>
      </c>
      <c r="AE15" s="7">
        <v>10466619</v>
      </c>
    </row>
    <row r="16" spans="1:31" x14ac:dyDescent="0.25">
      <c r="A16" s="4">
        <v>77</v>
      </c>
      <c r="B16" s="4">
        <v>6920045</v>
      </c>
      <c r="C16" t="s">
        <v>43</v>
      </c>
      <c r="D16" s="4" t="s">
        <v>92</v>
      </c>
      <c r="E16" s="4" t="s">
        <v>93</v>
      </c>
      <c r="F16" s="6">
        <v>2019</v>
      </c>
      <c r="G16" s="7" t="s">
        <v>44</v>
      </c>
      <c r="H16" s="7" t="s">
        <v>44</v>
      </c>
      <c r="I16" s="7" t="s">
        <v>44</v>
      </c>
      <c r="J16" s="7" t="s">
        <v>44</v>
      </c>
      <c r="K16" s="7" t="s">
        <v>44</v>
      </c>
      <c r="L16" s="7" t="s">
        <v>44</v>
      </c>
      <c r="M16" s="7" t="s">
        <v>44</v>
      </c>
      <c r="N16" s="7" t="s">
        <v>44</v>
      </c>
      <c r="O16" s="7" t="s">
        <v>44</v>
      </c>
      <c r="P16" s="7" t="s">
        <v>44</v>
      </c>
      <c r="Q16" s="7" t="s">
        <v>44</v>
      </c>
      <c r="R16" s="7" t="s">
        <v>44</v>
      </c>
      <c r="S16" s="7">
        <v>643168393</v>
      </c>
      <c r="T16" s="7">
        <v>603394749</v>
      </c>
      <c r="U16" s="7">
        <v>39773644</v>
      </c>
      <c r="V16" s="8">
        <f t="shared" si="0"/>
        <v>6.1840171925239489E-2</v>
      </c>
      <c r="W16" s="7">
        <v>15518873</v>
      </c>
      <c r="X16" s="7">
        <v>55292517</v>
      </c>
      <c r="Y16" s="8">
        <f t="shared" si="1"/>
        <v>8.3943503774976572E-2</v>
      </c>
      <c r="Z16" s="7">
        <v>0</v>
      </c>
      <c r="AA16" s="7">
        <v>11509286</v>
      </c>
      <c r="AB16" s="7">
        <f t="shared" si="2"/>
        <v>11509286</v>
      </c>
      <c r="AC16" s="7">
        <v>671625217</v>
      </c>
      <c r="AD16" s="7">
        <v>456772929</v>
      </c>
      <c r="AE16" s="7">
        <v>214852287</v>
      </c>
    </row>
    <row r="17" spans="1:31" x14ac:dyDescent="0.25">
      <c r="A17" s="4">
        <v>96</v>
      </c>
      <c r="B17" s="4">
        <v>6920434</v>
      </c>
      <c r="C17" t="s">
        <v>45</v>
      </c>
      <c r="D17" s="4" t="s">
        <v>92</v>
      </c>
      <c r="E17" s="4" t="s">
        <v>93</v>
      </c>
      <c r="F17" s="6">
        <v>2019</v>
      </c>
      <c r="G17" s="7" t="s">
        <v>44</v>
      </c>
      <c r="H17" s="7" t="s">
        <v>44</v>
      </c>
      <c r="I17" s="7" t="s">
        <v>44</v>
      </c>
      <c r="J17" s="7" t="s">
        <v>44</v>
      </c>
      <c r="K17" s="7" t="s">
        <v>44</v>
      </c>
      <c r="L17" s="7" t="s">
        <v>44</v>
      </c>
      <c r="M17" s="7" t="s">
        <v>44</v>
      </c>
      <c r="N17" s="7" t="s">
        <v>44</v>
      </c>
      <c r="O17" s="7" t="s">
        <v>44</v>
      </c>
      <c r="P17" s="7" t="s">
        <v>44</v>
      </c>
      <c r="Q17" s="7" t="s">
        <v>44</v>
      </c>
      <c r="R17" s="7" t="s">
        <v>44</v>
      </c>
      <c r="S17" s="7">
        <v>213566106</v>
      </c>
      <c r="T17" s="7">
        <v>199046442</v>
      </c>
      <c r="U17" s="7">
        <v>14519664</v>
      </c>
      <c r="V17" s="8">
        <f t="shared" si="0"/>
        <v>6.7986743177309225E-2</v>
      </c>
      <c r="W17" s="7">
        <v>5447628</v>
      </c>
      <c r="X17" s="7">
        <v>19967292</v>
      </c>
      <c r="Y17" s="8">
        <f t="shared" si="1"/>
        <v>9.116913188649621E-2</v>
      </c>
      <c r="Z17" s="7">
        <v>0</v>
      </c>
      <c r="AA17" s="7">
        <v>4431474</v>
      </c>
      <c r="AB17" s="7">
        <f t="shared" si="2"/>
        <v>4431474</v>
      </c>
      <c r="AC17" s="7">
        <v>415097152</v>
      </c>
      <c r="AD17" s="7">
        <v>125361077</v>
      </c>
      <c r="AE17" s="7">
        <v>289736075</v>
      </c>
    </row>
    <row r="18" spans="1:31" s="58" customFormat="1" x14ac:dyDescent="0.25">
      <c r="A18" s="53">
        <v>27</v>
      </c>
      <c r="B18" s="53">
        <v>6920231</v>
      </c>
      <c r="C18" s="54" t="s">
        <v>46</v>
      </c>
      <c r="D18" s="53" t="s">
        <v>94</v>
      </c>
      <c r="E18" s="53" t="s">
        <v>96</v>
      </c>
      <c r="F18" s="55">
        <v>2019</v>
      </c>
      <c r="G18" s="56">
        <v>9528437</v>
      </c>
      <c r="H18" s="56">
        <v>26332802</v>
      </c>
      <c r="I18" s="56">
        <v>0</v>
      </c>
      <c r="J18" s="56">
        <v>3479808</v>
      </c>
      <c r="K18" s="56">
        <v>0</v>
      </c>
      <c r="L18" s="56">
        <v>39341047</v>
      </c>
      <c r="M18" s="56">
        <v>2688990</v>
      </c>
      <c r="N18" s="56">
        <v>2619500</v>
      </c>
      <c r="O18" s="56">
        <v>2044013</v>
      </c>
      <c r="P18" s="56">
        <v>7352503</v>
      </c>
      <c r="Q18" s="56">
        <v>30625259</v>
      </c>
      <c r="R18" s="56">
        <v>780613</v>
      </c>
      <c r="S18" s="56">
        <v>31405872</v>
      </c>
      <c r="T18" s="56">
        <v>32875665</v>
      </c>
      <c r="U18" s="56">
        <v>-1469793</v>
      </c>
      <c r="V18" s="57">
        <f t="shared" si="0"/>
        <v>-4.679994238020202E-2</v>
      </c>
      <c r="W18" s="56">
        <v>-432950</v>
      </c>
      <c r="X18" s="56">
        <v>-1902743</v>
      </c>
      <c r="Y18" s="57">
        <f t="shared" si="1"/>
        <v>-6.1432466720446978E-2</v>
      </c>
      <c r="Z18" s="56">
        <v>655091</v>
      </c>
      <c r="AA18" s="56">
        <v>708194</v>
      </c>
      <c r="AB18" s="56">
        <f t="shared" si="2"/>
        <v>1363285</v>
      </c>
      <c r="AC18" s="56">
        <v>54675576</v>
      </c>
      <c r="AD18" s="56">
        <v>22315342</v>
      </c>
      <c r="AE18" s="56">
        <v>32360234</v>
      </c>
    </row>
    <row r="19" spans="1:31" x14ac:dyDescent="0.25">
      <c r="A19" s="4">
        <v>14</v>
      </c>
      <c r="B19" s="4">
        <v>6920003</v>
      </c>
      <c r="C19" t="s">
        <v>47</v>
      </c>
      <c r="D19" s="4" t="s">
        <v>92</v>
      </c>
      <c r="E19" s="4" t="s">
        <v>93</v>
      </c>
      <c r="F19" s="6">
        <v>2019</v>
      </c>
      <c r="G19" s="7">
        <v>1164568000</v>
      </c>
      <c r="H19" s="7">
        <v>643889000</v>
      </c>
      <c r="I19" s="7">
        <v>0</v>
      </c>
      <c r="J19" s="7">
        <v>246644000</v>
      </c>
      <c r="K19" s="7">
        <v>0</v>
      </c>
      <c r="L19" s="7">
        <v>2055101000</v>
      </c>
      <c r="M19" s="7">
        <v>398230000</v>
      </c>
      <c r="N19" s="7">
        <v>499137000</v>
      </c>
      <c r="O19" s="7">
        <v>243718000</v>
      </c>
      <c r="P19" s="7">
        <v>1141085000</v>
      </c>
      <c r="Q19" s="7">
        <v>845005000</v>
      </c>
      <c r="R19" s="7">
        <v>59703000</v>
      </c>
      <c r="S19" s="7">
        <v>904708000</v>
      </c>
      <c r="T19" s="7">
        <v>968527000</v>
      </c>
      <c r="U19" s="7">
        <v>-63819000</v>
      </c>
      <c r="V19" s="9">
        <f t="shared" si="0"/>
        <v>-7.0540992231747701E-2</v>
      </c>
      <c r="W19" s="7">
        <v>-916000</v>
      </c>
      <c r="X19" s="7">
        <v>-64735000</v>
      </c>
      <c r="Y19" s="9">
        <f t="shared" si="1"/>
        <v>-7.1625993591445822E-2</v>
      </c>
      <c r="Z19" s="7">
        <v>23926000</v>
      </c>
      <c r="AA19" s="7">
        <v>45085000</v>
      </c>
      <c r="AB19" s="7">
        <f t="shared" si="2"/>
        <v>69011000</v>
      </c>
      <c r="AC19" s="7">
        <v>721556000</v>
      </c>
      <c r="AD19" s="7">
        <v>385768000</v>
      </c>
      <c r="AE19" s="7">
        <v>335788000</v>
      </c>
    </row>
    <row r="20" spans="1:31" x14ac:dyDescent="0.25">
      <c r="A20" s="4">
        <v>18</v>
      </c>
      <c r="B20" s="4">
        <v>6920418</v>
      </c>
      <c r="C20" t="s">
        <v>48</v>
      </c>
      <c r="D20" s="4" t="s">
        <v>92</v>
      </c>
      <c r="E20" s="4" t="s">
        <v>93</v>
      </c>
      <c r="F20" s="6">
        <v>2019</v>
      </c>
      <c r="G20" s="7">
        <v>437331000</v>
      </c>
      <c r="H20" s="7">
        <v>446196785</v>
      </c>
      <c r="I20" s="7">
        <v>0</v>
      </c>
      <c r="J20" s="7">
        <v>6048215</v>
      </c>
      <c r="K20" s="7">
        <v>0</v>
      </c>
      <c r="L20" s="7">
        <v>889576000</v>
      </c>
      <c r="M20" s="7">
        <v>305087000</v>
      </c>
      <c r="N20" s="7">
        <v>100389000</v>
      </c>
      <c r="O20" s="7">
        <v>111705000</v>
      </c>
      <c r="P20" s="7">
        <v>517181000</v>
      </c>
      <c r="Q20" s="7">
        <v>350547000</v>
      </c>
      <c r="R20" s="7">
        <v>11331000</v>
      </c>
      <c r="S20" s="7">
        <v>361878000</v>
      </c>
      <c r="T20" s="7">
        <v>331164000</v>
      </c>
      <c r="U20" s="7">
        <v>30714000</v>
      </c>
      <c r="V20" s="9">
        <f t="shared" si="0"/>
        <v>8.4873907781075383E-2</v>
      </c>
      <c r="W20" s="7">
        <v>82000</v>
      </c>
      <c r="X20" s="7">
        <v>30796000</v>
      </c>
      <c r="Y20" s="9">
        <f t="shared" si="1"/>
        <v>8.5081224444690018E-2</v>
      </c>
      <c r="Z20" s="7">
        <v>4150000</v>
      </c>
      <c r="AA20" s="7">
        <v>17698000</v>
      </c>
      <c r="AB20" s="7">
        <f t="shared" si="2"/>
        <v>21848000</v>
      </c>
      <c r="AC20" s="7">
        <v>334004000</v>
      </c>
      <c r="AD20" s="7">
        <v>259552000</v>
      </c>
      <c r="AE20" s="7">
        <v>74452000</v>
      </c>
    </row>
    <row r="21" spans="1:31" x14ac:dyDescent="0.25">
      <c r="A21" s="4">
        <v>36</v>
      </c>
      <c r="B21" s="4">
        <v>6920805</v>
      </c>
      <c r="C21" t="s">
        <v>49</v>
      </c>
      <c r="D21" s="4" t="s">
        <v>92</v>
      </c>
      <c r="E21" s="4" t="s">
        <v>93</v>
      </c>
      <c r="F21" s="6">
        <v>2019</v>
      </c>
      <c r="G21" s="7">
        <v>307019000</v>
      </c>
      <c r="H21" s="7">
        <v>290370000</v>
      </c>
      <c r="I21" s="7">
        <v>0</v>
      </c>
      <c r="J21" s="7">
        <v>21894000</v>
      </c>
      <c r="K21" s="7">
        <v>0</v>
      </c>
      <c r="L21" s="7">
        <v>619283000</v>
      </c>
      <c r="M21" s="7">
        <v>241580000</v>
      </c>
      <c r="N21" s="7">
        <v>36806000</v>
      </c>
      <c r="O21" s="7">
        <v>76463000</v>
      </c>
      <c r="P21" s="7">
        <v>354849000</v>
      </c>
      <c r="Q21" s="7">
        <v>246062000</v>
      </c>
      <c r="R21" s="7">
        <v>4032000</v>
      </c>
      <c r="S21" s="7">
        <v>250094000</v>
      </c>
      <c r="T21" s="7">
        <v>217142000</v>
      </c>
      <c r="U21" s="7">
        <v>32952000</v>
      </c>
      <c r="V21" s="9">
        <f t="shared" si="0"/>
        <v>0.13175845881948386</v>
      </c>
      <c r="W21" s="7">
        <v>284000</v>
      </c>
      <c r="X21" s="7">
        <v>33236000</v>
      </c>
      <c r="Y21" s="9">
        <f t="shared" si="1"/>
        <v>0.13274329214228087</v>
      </c>
      <c r="Z21" s="7">
        <v>4888000</v>
      </c>
      <c r="AA21" s="7">
        <v>13484000</v>
      </c>
      <c r="AB21" s="7">
        <f t="shared" si="2"/>
        <v>18372000</v>
      </c>
      <c r="AC21" s="7">
        <v>181211000</v>
      </c>
      <c r="AD21" s="7">
        <v>137486000</v>
      </c>
      <c r="AE21" s="7">
        <v>43725000</v>
      </c>
    </row>
    <row r="22" spans="1:31" x14ac:dyDescent="0.25">
      <c r="A22" s="4">
        <v>40</v>
      </c>
      <c r="B22" s="4">
        <v>6920173</v>
      </c>
      <c r="C22" t="s">
        <v>50</v>
      </c>
      <c r="D22" s="4" t="s">
        <v>92</v>
      </c>
      <c r="E22" s="4" t="s">
        <v>93</v>
      </c>
      <c r="F22" s="6">
        <v>2019</v>
      </c>
      <c r="G22" s="7">
        <v>209342000</v>
      </c>
      <c r="H22" s="7">
        <v>264624000</v>
      </c>
      <c r="I22" s="7">
        <v>0</v>
      </c>
      <c r="J22" s="7">
        <v>6025000</v>
      </c>
      <c r="K22" s="7">
        <v>0</v>
      </c>
      <c r="L22" s="7">
        <v>479991000</v>
      </c>
      <c r="M22" s="7">
        <v>150061000</v>
      </c>
      <c r="N22" s="7">
        <v>91570000</v>
      </c>
      <c r="O22" s="7">
        <v>49215000</v>
      </c>
      <c r="P22" s="7">
        <v>290846000</v>
      </c>
      <c r="Q22" s="7">
        <v>165075000</v>
      </c>
      <c r="R22" s="7">
        <v>2954000</v>
      </c>
      <c r="S22" s="7">
        <v>168029000</v>
      </c>
      <c r="T22" s="7">
        <v>151125000</v>
      </c>
      <c r="U22" s="7">
        <v>16904000</v>
      </c>
      <c r="V22" s="9">
        <f t="shared" si="0"/>
        <v>0.10060168185253736</v>
      </c>
      <c r="W22" s="7">
        <v>163000</v>
      </c>
      <c r="X22" s="7">
        <v>17067000</v>
      </c>
      <c r="Y22" s="9">
        <f t="shared" si="1"/>
        <v>0.10147331621004566</v>
      </c>
      <c r="Z22" s="7">
        <v>4618000</v>
      </c>
      <c r="AA22" s="7">
        <v>19452000</v>
      </c>
      <c r="AB22" s="7">
        <f t="shared" si="2"/>
        <v>24070000</v>
      </c>
      <c r="AC22" s="7">
        <v>114852000</v>
      </c>
      <c r="AD22" s="7">
        <v>77037000</v>
      </c>
      <c r="AE22" s="7">
        <v>37815000</v>
      </c>
    </row>
    <row r="23" spans="1:31" x14ac:dyDescent="0.25">
      <c r="A23" s="4">
        <v>60</v>
      </c>
      <c r="B23" s="4">
        <v>6920740</v>
      </c>
      <c r="C23" t="s">
        <v>51</v>
      </c>
      <c r="D23" s="4" t="s">
        <v>95</v>
      </c>
      <c r="E23" s="4" t="s">
        <v>93</v>
      </c>
      <c r="F23" s="6">
        <v>2019</v>
      </c>
      <c r="G23" s="7">
        <v>70210000</v>
      </c>
      <c r="H23" s="7">
        <v>129130000</v>
      </c>
      <c r="I23" s="7">
        <v>0</v>
      </c>
      <c r="J23" s="7">
        <v>30622000</v>
      </c>
      <c r="K23" s="7">
        <v>0</v>
      </c>
      <c r="L23" s="7">
        <v>229962000</v>
      </c>
      <c r="M23" s="7">
        <v>50821000</v>
      </c>
      <c r="N23" s="7">
        <v>41871000</v>
      </c>
      <c r="O23" s="7">
        <v>24232000</v>
      </c>
      <c r="P23" s="7">
        <v>116924000</v>
      </c>
      <c r="Q23" s="7">
        <v>100113000</v>
      </c>
      <c r="R23" s="7">
        <v>51169000</v>
      </c>
      <c r="S23" s="7">
        <v>151282000</v>
      </c>
      <c r="T23" s="7">
        <v>159903000</v>
      </c>
      <c r="U23" s="7">
        <v>-8621000</v>
      </c>
      <c r="V23" s="9">
        <f t="shared" si="0"/>
        <v>-5.6986290503827287E-2</v>
      </c>
      <c r="W23" s="7">
        <v>-558000</v>
      </c>
      <c r="X23" s="7">
        <v>-9179000</v>
      </c>
      <c r="Y23" s="9">
        <f t="shared" si="1"/>
        <v>-6.0899392266659587E-2</v>
      </c>
      <c r="Z23" s="7">
        <v>1937000</v>
      </c>
      <c r="AA23" s="7">
        <v>10988000</v>
      </c>
      <c r="AB23" s="7">
        <f t="shared" si="2"/>
        <v>12925000</v>
      </c>
      <c r="AC23" s="7">
        <v>31239000</v>
      </c>
      <c r="AD23" s="7">
        <v>7291000</v>
      </c>
      <c r="AE23" s="7">
        <v>23948000</v>
      </c>
    </row>
    <row r="24" spans="1:31" x14ac:dyDescent="0.25">
      <c r="A24" s="4">
        <v>29</v>
      </c>
      <c r="B24" s="4">
        <v>6920614</v>
      </c>
      <c r="C24" s="5" t="s">
        <v>52</v>
      </c>
      <c r="D24" s="4" t="s">
        <v>95</v>
      </c>
      <c r="E24" s="4" t="s">
        <v>96</v>
      </c>
      <c r="F24" s="6">
        <v>2019</v>
      </c>
      <c r="G24" s="7">
        <v>3261432</v>
      </c>
      <c r="H24" s="7">
        <v>39556429</v>
      </c>
      <c r="I24" s="7">
        <v>0</v>
      </c>
      <c r="J24" s="7">
        <v>7100882</v>
      </c>
      <c r="K24" s="7">
        <v>0</v>
      </c>
      <c r="L24" s="7">
        <v>49918743</v>
      </c>
      <c r="M24" s="7">
        <v>13710466</v>
      </c>
      <c r="N24" s="7">
        <v>4882337</v>
      </c>
      <c r="O24" s="7">
        <v>3983905</v>
      </c>
      <c r="P24" s="7">
        <v>22576708</v>
      </c>
      <c r="Q24" s="7">
        <v>25841188</v>
      </c>
      <c r="R24" s="7">
        <v>1973640</v>
      </c>
      <c r="S24" s="7">
        <v>27814828</v>
      </c>
      <c r="T24" s="7">
        <v>29456882</v>
      </c>
      <c r="U24" s="7">
        <v>-1642054</v>
      </c>
      <c r="V24" s="9">
        <f t="shared" si="0"/>
        <v>-5.9035202374790888E-2</v>
      </c>
      <c r="W24" s="7">
        <v>1951715</v>
      </c>
      <c r="X24" s="7">
        <v>309661</v>
      </c>
      <c r="Y24" s="9">
        <f t="shared" si="1"/>
        <v>1.0402988348361447E-2</v>
      </c>
      <c r="Z24" s="7">
        <v>1256186</v>
      </c>
      <c r="AA24" s="7">
        <v>244661</v>
      </c>
      <c r="AB24" s="7">
        <f t="shared" si="2"/>
        <v>1500847</v>
      </c>
      <c r="AC24" s="7">
        <v>18653448</v>
      </c>
      <c r="AD24" s="7">
        <v>14517429</v>
      </c>
      <c r="AE24" s="7">
        <v>4136019</v>
      </c>
    </row>
    <row r="25" spans="1:31" s="58" customFormat="1" x14ac:dyDescent="0.25">
      <c r="A25" s="53">
        <v>31</v>
      </c>
      <c r="B25" s="53">
        <v>6920741</v>
      </c>
      <c r="C25" s="54" t="s">
        <v>53</v>
      </c>
      <c r="D25" s="53" t="s">
        <v>92</v>
      </c>
      <c r="E25" s="53" t="s">
        <v>93</v>
      </c>
      <c r="F25" s="55">
        <v>2019</v>
      </c>
      <c r="G25" s="56">
        <v>502778293</v>
      </c>
      <c r="H25" s="56">
        <v>460191829</v>
      </c>
      <c r="I25" s="56">
        <v>0</v>
      </c>
      <c r="J25" s="56">
        <v>0</v>
      </c>
      <c r="K25" s="56">
        <v>0</v>
      </c>
      <c r="L25" s="56">
        <v>962970122</v>
      </c>
      <c r="M25" s="56">
        <v>196975909</v>
      </c>
      <c r="N25" s="56">
        <v>139453225</v>
      </c>
      <c r="O25" s="56">
        <v>367218000</v>
      </c>
      <c r="P25" s="56">
        <v>703647134</v>
      </c>
      <c r="Q25" s="56">
        <v>244590329</v>
      </c>
      <c r="R25" s="56">
        <v>419913</v>
      </c>
      <c r="S25" s="56">
        <v>245010242</v>
      </c>
      <c r="T25" s="56">
        <v>211956370</v>
      </c>
      <c r="U25" s="56">
        <v>33053872</v>
      </c>
      <c r="V25" s="57">
        <f t="shared" si="0"/>
        <v>0.13490812355509613</v>
      </c>
      <c r="W25" s="56">
        <v>-2907426</v>
      </c>
      <c r="X25" s="56">
        <v>30146446</v>
      </c>
      <c r="Y25" s="57">
        <f t="shared" si="1"/>
        <v>0.12451918774872904</v>
      </c>
      <c r="Z25" s="56">
        <v>9689944</v>
      </c>
      <c r="AA25" s="56">
        <v>5042715</v>
      </c>
      <c r="AB25" s="56">
        <f t="shared" si="2"/>
        <v>14732659</v>
      </c>
      <c r="AC25" s="56">
        <v>154055343</v>
      </c>
      <c r="AD25" s="56">
        <v>43454328</v>
      </c>
      <c r="AE25" s="56">
        <v>110601015</v>
      </c>
    </row>
    <row r="26" spans="1:31" s="58" customFormat="1" x14ac:dyDescent="0.25">
      <c r="A26" s="53">
        <v>35</v>
      </c>
      <c r="B26" s="53">
        <v>6920620</v>
      </c>
      <c r="C26" s="54" t="s">
        <v>54</v>
      </c>
      <c r="D26" s="53" t="s">
        <v>92</v>
      </c>
      <c r="E26" s="53" t="s">
        <v>93</v>
      </c>
      <c r="F26" s="55">
        <v>2019</v>
      </c>
      <c r="G26" s="56">
        <v>237351000</v>
      </c>
      <c r="H26" s="56">
        <v>426629000</v>
      </c>
      <c r="I26" s="56">
        <v>0</v>
      </c>
      <c r="J26" s="56">
        <v>0</v>
      </c>
      <c r="K26" s="56">
        <v>79222000</v>
      </c>
      <c r="L26" s="56">
        <v>743202000</v>
      </c>
      <c r="M26" s="56">
        <v>285706000</v>
      </c>
      <c r="N26" s="56">
        <v>126457000</v>
      </c>
      <c r="O26" s="56">
        <v>68728000</v>
      </c>
      <c r="P26" s="56">
        <v>480891000</v>
      </c>
      <c r="Q26" s="56">
        <v>246364000</v>
      </c>
      <c r="R26" s="56">
        <v>-58000</v>
      </c>
      <c r="S26" s="56">
        <v>246306000</v>
      </c>
      <c r="T26" s="56">
        <v>240092000</v>
      </c>
      <c r="U26" s="56">
        <v>6214000</v>
      </c>
      <c r="V26" s="57">
        <f t="shared" si="0"/>
        <v>2.5228780460078114E-2</v>
      </c>
      <c r="W26" s="56">
        <v>9290000</v>
      </c>
      <c r="X26" s="56">
        <v>15504000</v>
      </c>
      <c r="Y26" s="57">
        <f t="shared" si="1"/>
        <v>6.0658226263321804E-2</v>
      </c>
      <c r="Z26" s="56">
        <v>7402000</v>
      </c>
      <c r="AA26" s="56">
        <v>8546000</v>
      </c>
      <c r="AB26" s="56">
        <f t="shared" si="2"/>
        <v>15948000</v>
      </c>
      <c r="AC26" s="56">
        <v>170470000</v>
      </c>
      <c r="AD26" s="56">
        <v>111553000</v>
      </c>
      <c r="AE26" s="56">
        <v>58918000</v>
      </c>
    </row>
    <row r="27" spans="1:31" x14ac:dyDescent="0.25">
      <c r="A27" s="4">
        <v>38</v>
      </c>
      <c r="B27" s="4">
        <v>6920770</v>
      </c>
      <c r="C27" s="5" t="s">
        <v>55</v>
      </c>
      <c r="D27" s="4" t="s">
        <v>95</v>
      </c>
      <c r="E27" s="4" t="s">
        <v>93</v>
      </c>
      <c r="F27" s="6">
        <v>2019</v>
      </c>
      <c r="G27" s="7">
        <v>50324483</v>
      </c>
      <c r="H27" s="7">
        <v>210725230</v>
      </c>
      <c r="I27" s="7">
        <v>0</v>
      </c>
      <c r="J27" s="7">
        <v>35375084</v>
      </c>
      <c r="K27" s="7">
        <v>0</v>
      </c>
      <c r="L27" s="7">
        <v>296424797</v>
      </c>
      <c r="M27" s="7">
        <v>94447794</v>
      </c>
      <c r="N27" s="7">
        <v>36853217</v>
      </c>
      <c r="O27" s="7">
        <v>36973953</v>
      </c>
      <c r="P27" s="7">
        <v>168274964</v>
      </c>
      <c r="Q27" s="7">
        <v>123969985</v>
      </c>
      <c r="R27" s="7">
        <v>9863747</v>
      </c>
      <c r="S27" s="7">
        <v>133833732</v>
      </c>
      <c r="T27" s="7">
        <v>136000092</v>
      </c>
      <c r="U27" s="7">
        <v>-2166360</v>
      </c>
      <c r="V27" s="9">
        <f t="shared" si="0"/>
        <v>-1.6186950536505998E-2</v>
      </c>
      <c r="W27" s="7">
        <v>3716528</v>
      </c>
      <c r="X27" s="7">
        <v>1550168</v>
      </c>
      <c r="Y27" s="9">
        <f t="shared" si="1"/>
        <v>1.1269829660809074E-2</v>
      </c>
      <c r="Z27" s="7">
        <v>1055269</v>
      </c>
      <c r="AA27" s="7">
        <v>3124579</v>
      </c>
      <c r="AB27" s="7">
        <f t="shared" si="2"/>
        <v>4179848</v>
      </c>
      <c r="AC27" s="7">
        <v>78928917</v>
      </c>
      <c r="AD27" s="7">
        <v>56591010</v>
      </c>
      <c r="AE27" s="7">
        <v>22337907</v>
      </c>
    </row>
    <row r="28" spans="1:31" x14ac:dyDescent="0.25">
      <c r="A28" s="4">
        <v>44</v>
      </c>
      <c r="B28" s="4">
        <v>6920570</v>
      </c>
      <c r="C28" s="5" t="s">
        <v>56</v>
      </c>
      <c r="D28" s="4" t="s">
        <v>92</v>
      </c>
      <c r="E28" s="4" t="s">
        <v>93</v>
      </c>
      <c r="F28" s="6">
        <v>2019</v>
      </c>
      <c r="G28" s="7">
        <v>2088546220</v>
      </c>
      <c r="H28" s="7">
        <v>2286551454</v>
      </c>
      <c r="I28" s="7">
        <v>0</v>
      </c>
      <c r="J28" s="7">
        <v>0</v>
      </c>
      <c r="K28" s="7">
        <v>0</v>
      </c>
      <c r="L28" s="7">
        <v>4375097674</v>
      </c>
      <c r="M28" s="7">
        <v>986436381</v>
      </c>
      <c r="N28" s="7">
        <v>680517259</v>
      </c>
      <c r="O28" s="7">
        <v>886985631</v>
      </c>
      <c r="P28" s="7">
        <v>2553939271</v>
      </c>
      <c r="Q28" s="7">
        <v>1762456675</v>
      </c>
      <c r="R28" s="7">
        <v>123224761</v>
      </c>
      <c r="S28" s="7">
        <v>1885681436</v>
      </c>
      <c r="T28" s="7">
        <v>1802916775</v>
      </c>
      <c r="U28" s="7">
        <v>82764661</v>
      </c>
      <c r="V28" s="9">
        <f t="shared" si="0"/>
        <v>4.3891115126828875E-2</v>
      </c>
      <c r="W28" s="7">
        <v>54904390</v>
      </c>
      <c r="X28" s="7">
        <v>137669051</v>
      </c>
      <c r="Y28" s="9">
        <f t="shared" si="1"/>
        <v>7.094200583942635E-2</v>
      </c>
      <c r="Z28" s="7">
        <v>17181717</v>
      </c>
      <c r="AA28" s="7">
        <v>41520011</v>
      </c>
      <c r="AB28" s="7">
        <f t="shared" si="2"/>
        <v>58701728</v>
      </c>
      <c r="AC28" s="7">
        <v>1961783966</v>
      </c>
      <c r="AD28" s="7">
        <v>936254087</v>
      </c>
      <c r="AE28" s="7">
        <v>1025529879</v>
      </c>
    </row>
    <row r="29" spans="1:31" x14ac:dyDescent="0.25">
      <c r="A29" s="4">
        <v>10</v>
      </c>
      <c r="B29" s="4">
        <v>6920125</v>
      </c>
      <c r="C29" s="5" t="s">
        <v>57</v>
      </c>
      <c r="D29" s="4" t="s">
        <v>95</v>
      </c>
      <c r="E29" s="4" t="s">
        <v>96</v>
      </c>
      <c r="F29" s="6">
        <v>2019</v>
      </c>
      <c r="G29" s="7">
        <v>6358042</v>
      </c>
      <c r="H29" s="7">
        <v>39249509</v>
      </c>
      <c r="I29" s="7">
        <v>0</v>
      </c>
      <c r="J29" s="7">
        <v>15782263</v>
      </c>
      <c r="K29" s="7">
        <v>0</v>
      </c>
      <c r="L29" s="7">
        <v>61389815</v>
      </c>
      <c r="M29" s="7">
        <v>6794661</v>
      </c>
      <c r="N29" s="7">
        <v>3418129</v>
      </c>
      <c r="O29" s="7">
        <v>2135563</v>
      </c>
      <c r="P29" s="7">
        <v>12348353</v>
      </c>
      <c r="Q29" s="7">
        <v>45155821</v>
      </c>
      <c r="R29" s="7">
        <v>791529</v>
      </c>
      <c r="S29" s="7">
        <v>45947349</v>
      </c>
      <c r="T29" s="7">
        <v>36169948</v>
      </c>
      <c r="U29" s="7">
        <v>9777401</v>
      </c>
      <c r="V29" s="9">
        <f t="shared" si="0"/>
        <v>0.21279575890221653</v>
      </c>
      <c r="W29" s="7">
        <v>49964</v>
      </c>
      <c r="X29" s="7">
        <v>9827365</v>
      </c>
      <c r="Y29" s="9">
        <f t="shared" si="1"/>
        <v>0.21365084956158201</v>
      </c>
      <c r="Z29" s="7">
        <v>1072915</v>
      </c>
      <c r="AA29" s="7">
        <v>2812726</v>
      </c>
      <c r="AB29" s="7">
        <f t="shared" si="2"/>
        <v>3885641</v>
      </c>
      <c r="AC29" s="7"/>
      <c r="AD29" s="7"/>
      <c r="AE29" s="7"/>
    </row>
    <row r="30" spans="1:31" x14ac:dyDescent="0.25">
      <c r="A30" s="4">
        <v>78</v>
      </c>
      <c r="B30" s="4">
        <v>6920163</v>
      </c>
      <c r="C30" s="5" t="s">
        <v>58</v>
      </c>
      <c r="D30" s="4" t="s">
        <v>95</v>
      </c>
      <c r="E30" s="4" t="s">
        <v>96</v>
      </c>
      <c r="F30" s="6">
        <v>2019</v>
      </c>
      <c r="G30" s="7">
        <v>27125932</v>
      </c>
      <c r="H30" s="7">
        <v>78719715</v>
      </c>
      <c r="I30" s="7">
        <v>0</v>
      </c>
      <c r="J30" s="7">
        <v>27306737</v>
      </c>
      <c r="K30" s="7">
        <v>0</v>
      </c>
      <c r="L30" s="7">
        <v>133152385</v>
      </c>
      <c r="M30" s="7">
        <v>26435202</v>
      </c>
      <c r="N30" s="7">
        <v>3886354</v>
      </c>
      <c r="O30" s="7">
        <v>6539880</v>
      </c>
      <c r="P30" s="7">
        <v>36861436</v>
      </c>
      <c r="Q30" s="7">
        <v>90998255</v>
      </c>
      <c r="R30" s="7">
        <v>3198717</v>
      </c>
      <c r="S30" s="7">
        <v>94196972</v>
      </c>
      <c r="T30" s="7">
        <v>89457336</v>
      </c>
      <c r="U30" s="7">
        <v>4739636</v>
      </c>
      <c r="V30" s="9">
        <f t="shared" si="0"/>
        <v>5.0316224602209081E-2</v>
      </c>
      <c r="W30" s="7">
        <v>48344</v>
      </c>
      <c r="X30" s="7">
        <v>4787980</v>
      </c>
      <c r="Y30" s="9">
        <f t="shared" si="1"/>
        <v>5.080337361275334E-2</v>
      </c>
      <c r="Z30" s="7">
        <v>1392416</v>
      </c>
      <c r="AA30" s="7">
        <v>3900278</v>
      </c>
      <c r="AB30" s="7">
        <f t="shared" si="2"/>
        <v>5292694</v>
      </c>
      <c r="AC30" s="7">
        <v>47677537</v>
      </c>
      <c r="AD30" s="7">
        <v>26430778</v>
      </c>
      <c r="AE30" s="7">
        <v>21246759</v>
      </c>
    </row>
    <row r="31" spans="1:31" x14ac:dyDescent="0.25">
      <c r="A31" s="4">
        <v>95</v>
      </c>
      <c r="B31" s="4">
        <v>6920051</v>
      </c>
      <c r="C31" s="5" t="s">
        <v>59</v>
      </c>
      <c r="D31" s="4" t="s">
        <v>92</v>
      </c>
      <c r="E31" s="4" t="s">
        <v>93</v>
      </c>
      <c r="F31" s="6">
        <v>2019</v>
      </c>
      <c r="G31" s="7">
        <v>1360686725</v>
      </c>
      <c r="H31" s="7">
        <v>627721247</v>
      </c>
      <c r="I31" s="7">
        <v>0</v>
      </c>
      <c r="J31" s="7">
        <v>50250035</v>
      </c>
      <c r="K31" s="7">
        <v>0</v>
      </c>
      <c r="L31" s="7">
        <v>2038658007</v>
      </c>
      <c r="M31" s="7">
        <v>782898483</v>
      </c>
      <c r="N31" s="7">
        <v>281066877</v>
      </c>
      <c r="O31" s="7">
        <v>177669506</v>
      </c>
      <c r="P31" s="7">
        <v>1241634866</v>
      </c>
      <c r="Q31" s="7">
        <v>741832154</v>
      </c>
      <c r="R31" s="7">
        <v>4225422</v>
      </c>
      <c r="S31" s="7">
        <v>746057576</v>
      </c>
      <c r="T31" s="7">
        <v>669392553</v>
      </c>
      <c r="U31" s="7">
        <v>76665023</v>
      </c>
      <c r="V31" s="9">
        <f t="shared" si="0"/>
        <v>0.10276019635245953</v>
      </c>
      <c r="W31" s="7">
        <v>291054</v>
      </c>
      <c r="X31" s="7">
        <v>76956077</v>
      </c>
      <c r="Y31" s="9">
        <f t="shared" si="1"/>
        <v>0.10311009346932143</v>
      </c>
      <c r="Z31" s="7">
        <v>13028265</v>
      </c>
      <c r="AA31" s="7">
        <v>42162722</v>
      </c>
      <c r="AB31" s="7">
        <f t="shared" si="2"/>
        <v>55190987</v>
      </c>
      <c r="AC31" s="7">
        <v>1149745184</v>
      </c>
      <c r="AD31" s="7">
        <v>657179886</v>
      </c>
      <c r="AE31" s="7">
        <v>492565298</v>
      </c>
    </row>
    <row r="32" spans="1:31" x14ac:dyDescent="0.25">
      <c r="A32" s="4">
        <v>57</v>
      </c>
      <c r="B32" s="4">
        <v>6920160</v>
      </c>
      <c r="C32" s="5" t="s">
        <v>60</v>
      </c>
      <c r="D32" s="4" t="s">
        <v>92</v>
      </c>
      <c r="E32" s="4" t="s">
        <v>93</v>
      </c>
      <c r="F32" s="6">
        <v>2019</v>
      </c>
      <c r="G32" s="7">
        <v>97569917</v>
      </c>
      <c r="H32" s="7">
        <v>155221619</v>
      </c>
      <c r="I32" s="7">
        <v>0</v>
      </c>
      <c r="J32" s="7">
        <v>7176238</v>
      </c>
      <c r="K32" s="7">
        <v>0</v>
      </c>
      <c r="L32" s="7">
        <v>259967775</v>
      </c>
      <c r="M32" s="7">
        <v>69721882</v>
      </c>
      <c r="N32" s="7">
        <v>64635331</v>
      </c>
      <c r="O32" s="7">
        <v>16585864</v>
      </c>
      <c r="P32" s="7">
        <v>150943077</v>
      </c>
      <c r="Q32" s="7">
        <v>94834922</v>
      </c>
      <c r="R32" s="7">
        <v>2091938</v>
      </c>
      <c r="S32" s="7">
        <v>96926860</v>
      </c>
      <c r="T32" s="7">
        <v>119727624</v>
      </c>
      <c r="U32" s="7">
        <v>-22800765</v>
      </c>
      <c r="V32" s="9">
        <f t="shared" si="0"/>
        <v>-0.23523680639195368</v>
      </c>
      <c r="W32" s="7">
        <v>73928</v>
      </c>
      <c r="X32" s="7">
        <v>-22726837</v>
      </c>
      <c r="Y32" s="9">
        <f t="shared" si="1"/>
        <v>-0.2342953853117152</v>
      </c>
      <c r="Z32" s="7">
        <v>3480074</v>
      </c>
      <c r="AA32" s="7">
        <v>10709702</v>
      </c>
      <c r="AB32" s="7">
        <f t="shared" si="2"/>
        <v>14189776</v>
      </c>
      <c r="AC32" s="7"/>
      <c r="AD32" s="7"/>
      <c r="AE32" s="7"/>
    </row>
    <row r="33" spans="1:31" x14ac:dyDescent="0.25">
      <c r="A33" s="4">
        <v>49</v>
      </c>
      <c r="B33" s="4">
        <v>6920172</v>
      </c>
      <c r="C33" s="5" t="s">
        <v>61</v>
      </c>
      <c r="D33" s="4" t="s">
        <v>94</v>
      </c>
      <c r="E33" s="4" t="s">
        <v>96</v>
      </c>
      <c r="F33" s="6">
        <v>2019</v>
      </c>
      <c r="G33" s="7">
        <v>1742056</v>
      </c>
      <c r="H33" s="7">
        <v>5954895</v>
      </c>
      <c r="I33" s="7">
        <v>0</v>
      </c>
      <c r="J33" s="7">
        <v>2262973</v>
      </c>
      <c r="K33" s="7">
        <v>1699719</v>
      </c>
      <c r="L33" s="7">
        <v>11659643</v>
      </c>
      <c r="M33" s="7">
        <v>-595143</v>
      </c>
      <c r="N33" s="7">
        <v>294281</v>
      </c>
      <c r="O33" s="7">
        <v>719557</v>
      </c>
      <c r="P33" s="7">
        <v>418695</v>
      </c>
      <c r="Q33" s="7">
        <v>10941559</v>
      </c>
      <c r="R33" s="7">
        <v>608973</v>
      </c>
      <c r="S33" s="7">
        <v>11550532</v>
      </c>
      <c r="T33" s="7">
        <v>13448061</v>
      </c>
      <c r="U33" s="7">
        <v>-1897529</v>
      </c>
      <c r="V33" s="9">
        <f t="shared" si="0"/>
        <v>-0.16428065824154248</v>
      </c>
      <c r="W33" s="7">
        <v>2350236</v>
      </c>
      <c r="X33" s="7">
        <v>452707</v>
      </c>
      <c r="Y33" s="9">
        <f t="shared" si="1"/>
        <v>3.2567049532802789E-2</v>
      </c>
      <c r="Z33" s="7">
        <v>171836</v>
      </c>
      <c r="AA33" s="7">
        <v>127553</v>
      </c>
      <c r="AB33" s="7">
        <f t="shared" si="2"/>
        <v>299389</v>
      </c>
      <c r="AC33" s="7">
        <v>12573597</v>
      </c>
      <c r="AD33" s="7">
        <v>8300772</v>
      </c>
      <c r="AE33" s="7">
        <v>4272825</v>
      </c>
    </row>
    <row r="34" spans="1:31" x14ac:dyDescent="0.25">
      <c r="A34" s="4">
        <v>25</v>
      </c>
      <c r="B34" s="4">
        <v>6920190</v>
      </c>
      <c r="C34" s="5" t="s">
        <v>62</v>
      </c>
      <c r="D34" s="4" t="s">
        <v>95</v>
      </c>
      <c r="E34" s="4" t="s">
        <v>96</v>
      </c>
      <c r="F34" s="6">
        <v>2019</v>
      </c>
      <c r="G34" s="7">
        <v>30041789</v>
      </c>
      <c r="H34" s="7">
        <v>156033808</v>
      </c>
      <c r="I34" s="7">
        <v>0</v>
      </c>
      <c r="J34" s="7">
        <v>0</v>
      </c>
      <c r="K34" s="7">
        <v>0</v>
      </c>
      <c r="L34" s="7">
        <v>186075597</v>
      </c>
      <c r="M34" s="7">
        <v>52406428</v>
      </c>
      <c r="N34" s="7">
        <v>13995007</v>
      </c>
      <c r="O34" s="7">
        <v>13692903</v>
      </c>
      <c r="P34" s="7">
        <v>80094338</v>
      </c>
      <c r="Q34" s="7">
        <v>100026613</v>
      </c>
      <c r="R34" s="7">
        <v>2857957</v>
      </c>
      <c r="S34" s="7">
        <v>102884570</v>
      </c>
      <c r="T34" s="7">
        <v>104832151</v>
      </c>
      <c r="U34" s="7">
        <v>-1947580</v>
      </c>
      <c r="V34" s="9">
        <f t="shared" ref="V34:V61" si="3">U34/S34</f>
        <v>-1.8929757883033384E-2</v>
      </c>
      <c r="W34" s="7">
        <v>302540</v>
      </c>
      <c r="X34" s="7">
        <v>-1645040</v>
      </c>
      <c r="Y34" s="9">
        <f t="shared" ref="Y34:Y61" si="4">X34/(S34+W34)</f>
        <v>-1.5942301320387788E-2</v>
      </c>
      <c r="Z34" s="7">
        <v>-51453</v>
      </c>
      <c r="AA34" s="7">
        <v>6006099</v>
      </c>
      <c r="AB34" s="7">
        <f t="shared" ref="AB34:AB61" si="5">AA34+Z34</f>
        <v>5954646</v>
      </c>
      <c r="AC34" s="7">
        <v>109581015</v>
      </c>
      <c r="AD34" s="7">
        <v>73510525</v>
      </c>
      <c r="AE34" s="7">
        <v>36070491</v>
      </c>
    </row>
    <row r="35" spans="1:31" x14ac:dyDescent="0.25">
      <c r="A35" s="4">
        <v>52</v>
      </c>
      <c r="B35" s="4">
        <v>6920290</v>
      </c>
      <c r="C35" s="5" t="s">
        <v>63</v>
      </c>
      <c r="D35" s="4" t="s">
        <v>92</v>
      </c>
      <c r="E35" s="4" t="s">
        <v>93</v>
      </c>
      <c r="F35" s="6">
        <v>2019</v>
      </c>
      <c r="G35" s="7">
        <v>277976681</v>
      </c>
      <c r="H35" s="7">
        <v>394962835</v>
      </c>
      <c r="I35" s="7">
        <v>0</v>
      </c>
      <c r="J35" s="7">
        <v>0</v>
      </c>
      <c r="K35" s="7">
        <v>7761241</v>
      </c>
      <c r="L35" s="7">
        <v>680700757</v>
      </c>
      <c r="M35" s="7">
        <v>286253088</v>
      </c>
      <c r="N35" s="7">
        <v>96973624</v>
      </c>
      <c r="O35" s="7">
        <v>59042279</v>
      </c>
      <c r="P35" s="7">
        <v>442268991</v>
      </c>
      <c r="Q35" s="7">
        <v>221876688</v>
      </c>
      <c r="R35" s="7">
        <v>4630924</v>
      </c>
      <c r="S35" s="7">
        <v>226507612</v>
      </c>
      <c r="T35" s="7">
        <v>239010856</v>
      </c>
      <c r="U35" s="7">
        <v>-12503244</v>
      </c>
      <c r="V35" s="9">
        <f t="shared" si="3"/>
        <v>-5.520010515143306E-2</v>
      </c>
      <c r="W35" s="7">
        <v>997188</v>
      </c>
      <c r="X35" s="7">
        <v>-11506056</v>
      </c>
      <c r="Y35" s="9">
        <f t="shared" si="4"/>
        <v>-5.0575003252678621E-2</v>
      </c>
      <c r="Z35" s="7">
        <v>1619102</v>
      </c>
      <c r="AA35" s="7">
        <v>14935976</v>
      </c>
      <c r="AB35" s="7">
        <f t="shared" si="5"/>
        <v>16555078</v>
      </c>
      <c r="AC35" s="7">
        <v>194140705</v>
      </c>
      <c r="AD35" s="7">
        <v>150268604</v>
      </c>
      <c r="AE35" s="7">
        <v>43872101</v>
      </c>
    </row>
    <row r="36" spans="1:31" x14ac:dyDescent="0.25">
      <c r="A36" s="4">
        <v>54</v>
      </c>
      <c r="B36" s="4">
        <v>6920296</v>
      </c>
      <c r="C36" s="5" t="s">
        <v>64</v>
      </c>
      <c r="D36" s="4" t="s">
        <v>92</v>
      </c>
      <c r="E36" s="4" t="s">
        <v>93</v>
      </c>
      <c r="F36" s="6">
        <v>2019</v>
      </c>
      <c r="G36" s="7">
        <v>82777414</v>
      </c>
      <c r="H36" s="7">
        <v>199107543</v>
      </c>
      <c r="I36" s="7">
        <v>0</v>
      </c>
      <c r="J36" s="7">
        <v>0</v>
      </c>
      <c r="K36" s="7">
        <v>0</v>
      </c>
      <c r="L36" s="7">
        <v>281884958</v>
      </c>
      <c r="M36" s="7">
        <v>83261943</v>
      </c>
      <c r="N36" s="7">
        <v>40227131</v>
      </c>
      <c r="O36" s="7">
        <v>27490819</v>
      </c>
      <c r="P36" s="7">
        <v>150979893</v>
      </c>
      <c r="Q36" s="7">
        <v>121341845</v>
      </c>
      <c r="R36" s="7">
        <v>1009454</v>
      </c>
      <c r="S36" s="7">
        <v>122351298</v>
      </c>
      <c r="T36" s="7">
        <v>130482739</v>
      </c>
      <c r="U36" s="7">
        <v>-8131443</v>
      </c>
      <c r="V36" s="9">
        <f t="shared" si="3"/>
        <v>-6.6459801676971172E-2</v>
      </c>
      <c r="W36" s="7">
        <v>190321</v>
      </c>
      <c r="X36" s="7">
        <v>-7941121</v>
      </c>
      <c r="Y36" s="9">
        <f t="shared" si="4"/>
        <v>-6.4803460773600524E-2</v>
      </c>
      <c r="Z36" s="7">
        <v>-688363</v>
      </c>
      <c r="AA36" s="7">
        <v>10251583</v>
      </c>
      <c r="AB36" s="7">
        <f t="shared" si="5"/>
        <v>9563220</v>
      </c>
      <c r="AC36" s="7">
        <v>78374739</v>
      </c>
      <c r="AD36" s="7">
        <v>60893450</v>
      </c>
      <c r="AE36" s="7">
        <v>17481289</v>
      </c>
    </row>
    <row r="37" spans="1:31" x14ac:dyDescent="0.25">
      <c r="A37" s="4">
        <v>42</v>
      </c>
      <c r="B37" s="4">
        <v>6920315</v>
      </c>
      <c r="C37" s="5" t="s">
        <v>65</v>
      </c>
      <c r="D37" s="4" t="s">
        <v>95</v>
      </c>
      <c r="E37" s="4" t="s">
        <v>93</v>
      </c>
      <c r="F37" s="6">
        <v>2019</v>
      </c>
      <c r="G37" s="7">
        <v>59022945</v>
      </c>
      <c r="H37" s="7">
        <v>217460693</v>
      </c>
      <c r="I37" s="7">
        <v>0</v>
      </c>
      <c r="J37" s="7">
        <v>0</v>
      </c>
      <c r="K37" s="7">
        <v>0</v>
      </c>
      <c r="L37" s="7">
        <v>276483638</v>
      </c>
      <c r="M37" s="7">
        <v>78472383</v>
      </c>
      <c r="N37" s="7">
        <v>29969811</v>
      </c>
      <c r="O37" s="7">
        <v>25366895</v>
      </c>
      <c r="P37" s="7">
        <v>133809089</v>
      </c>
      <c r="Q37" s="7">
        <v>131351620</v>
      </c>
      <c r="R37" s="7">
        <v>1131505</v>
      </c>
      <c r="S37" s="7">
        <v>132483125</v>
      </c>
      <c r="T37" s="7">
        <v>118573525</v>
      </c>
      <c r="U37" s="7">
        <v>13909600</v>
      </c>
      <c r="V37" s="9">
        <f t="shared" si="3"/>
        <v>0.10499148476456907</v>
      </c>
      <c r="W37" s="7">
        <v>72800</v>
      </c>
      <c r="X37" s="7">
        <v>13982400</v>
      </c>
      <c r="Y37" s="9">
        <f t="shared" si="4"/>
        <v>0.10548302537212124</v>
      </c>
      <c r="Z37" s="7">
        <v>-171404</v>
      </c>
      <c r="AA37" s="7">
        <v>11494333</v>
      </c>
      <c r="AB37" s="7">
        <f t="shared" si="5"/>
        <v>11322929</v>
      </c>
      <c r="AC37" s="7">
        <v>88530998</v>
      </c>
      <c r="AD37" s="7">
        <v>47504191</v>
      </c>
      <c r="AE37" s="7">
        <v>41026808</v>
      </c>
    </row>
    <row r="38" spans="1:31" x14ac:dyDescent="0.25">
      <c r="A38" s="4">
        <v>53</v>
      </c>
      <c r="B38" s="4">
        <v>6920520</v>
      </c>
      <c r="C38" s="5" t="s">
        <v>66</v>
      </c>
      <c r="D38" s="4" t="s">
        <v>92</v>
      </c>
      <c r="E38" s="4" t="s">
        <v>93</v>
      </c>
      <c r="F38" s="6">
        <v>2019</v>
      </c>
      <c r="G38" s="7">
        <v>779701342</v>
      </c>
      <c r="H38" s="7">
        <v>1000834480</v>
      </c>
      <c r="I38" s="7">
        <v>0</v>
      </c>
      <c r="J38" s="7">
        <v>0</v>
      </c>
      <c r="K38" s="7">
        <v>34926464</v>
      </c>
      <c r="L38" s="7">
        <v>1815462286</v>
      </c>
      <c r="M38" s="7">
        <v>547079293</v>
      </c>
      <c r="N38" s="7">
        <v>245523013</v>
      </c>
      <c r="O38" s="7">
        <v>166108302</v>
      </c>
      <c r="P38" s="7">
        <v>958710608</v>
      </c>
      <c r="Q38" s="7">
        <v>814151100</v>
      </c>
      <c r="R38" s="7">
        <v>101250567</v>
      </c>
      <c r="S38" s="7">
        <v>915401667</v>
      </c>
      <c r="T38" s="7">
        <v>922410847</v>
      </c>
      <c r="U38" s="7">
        <v>-7009180</v>
      </c>
      <c r="V38" s="9">
        <f t="shared" si="3"/>
        <v>-7.6569447628065113E-3</v>
      </c>
      <c r="W38" s="7">
        <v>12592748</v>
      </c>
      <c r="X38" s="7">
        <v>5583568</v>
      </c>
      <c r="Y38" s="9">
        <f t="shared" si="4"/>
        <v>6.0168120731631776E-3</v>
      </c>
      <c r="Z38" s="7">
        <v>1494300</v>
      </c>
      <c r="AA38" s="7">
        <v>41106279</v>
      </c>
      <c r="AB38" s="7">
        <f t="shared" si="5"/>
        <v>42600579</v>
      </c>
      <c r="AC38" s="7">
        <v>716806993</v>
      </c>
      <c r="AD38" s="7">
        <v>495469634</v>
      </c>
      <c r="AE38" s="7">
        <v>221337359</v>
      </c>
    </row>
    <row r="39" spans="1:31" x14ac:dyDescent="0.25">
      <c r="A39" s="4">
        <v>55</v>
      </c>
      <c r="B39" s="4">
        <v>6920725</v>
      </c>
      <c r="C39" s="5" t="s">
        <v>67</v>
      </c>
      <c r="D39" s="4" t="s">
        <v>95</v>
      </c>
      <c r="E39" s="4" t="s">
        <v>96</v>
      </c>
      <c r="F39" s="6">
        <v>2019</v>
      </c>
      <c r="G39" s="7">
        <v>21416359</v>
      </c>
      <c r="H39" s="7">
        <v>109802316</v>
      </c>
      <c r="I39" s="7">
        <v>0</v>
      </c>
      <c r="J39" s="7">
        <v>0</v>
      </c>
      <c r="K39" s="7">
        <v>0</v>
      </c>
      <c r="L39" s="7">
        <v>131218675</v>
      </c>
      <c r="M39" s="7">
        <v>43364196</v>
      </c>
      <c r="N39" s="7">
        <v>12144924</v>
      </c>
      <c r="O39" s="7">
        <v>8699842</v>
      </c>
      <c r="P39" s="7">
        <v>64208962</v>
      </c>
      <c r="Q39" s="7">
        <v>62877686</v>
      </c>
      <c r="R39" s="7">
        <v>2991334</v>
      </c>
      <c r="S39" s="7">
        <v>65869020</v>
      </c>
      <c r="T39" s="7">
        <v>77514256</v>
      </c>
      <c r="U39" s="7">
        <v>-11645236</v>
      </c>
      <c r="V39" s="9">
        <f t="shared" si="3"/>
        <v>-0.17679382507892177</v>
      </c>
      <c r="W39" s="7">
        <v>112547</v>
      </c>
      <c r="X39" s="7">
        <v>-11532689</v>
      </c>
      <c r="Y39" s="9">
        <f t="shared" si="4"/>
        <v>-0.17478652787982438</v>
      </c>
      <c r="Z39" s="7">
        <v>-97634</v>
      </c>
      <c r="AA39" s="7">
        <v>4229662</v>
      </c>
      <c r="AB39" s="7">
        <f t="shared" si="5"/>
        <v>4132028</v>
      </c>
      <c r="AC39" s="7">
        <v>34035013</v>
      </c>
      <c r="AD39" s="7">
        <v>22460665</v>
      </c>
      <c r="AE39" s="7">
        <v>11574347</v>
      </c>
    </row>
    <row r="40" spans="1:31" x14ac:dyDescent="0.25">
      <c r="A40" s="4">
        <v>67</v>
      </c>
      <c r="B40" s="4">
        <v>6920540</v>
      </c>
      <c r="C40" s="5" t="s">
        <v>68</v>
      </c>
      <c r="D40" s="4" t="s">
        <v>92</v>
      </c>
      <c r="E40" s="4" t="s">
        <v>93</v>
      </c>
      <c r="F40" s="6">
        <v>2019</v>
      </c>
      <c r="G40" s="7">
        <v>1106845979</v>
      </c>
      <c r="H40" s="7">
        <v>959643436</v>
      </c>
      <c r="I40" s="7">
        <v>0</v>
      </c>
      <c r="J40" s="7">
        <v>0</v>
      </c>
      <c r="K40" s="7">
        <v>0</v>
      </c>
      <c r="L40" s="7">
        <v>2066489413</v>
      </c>
      <c r="M40" s="7">
        <v>621695668</v>
      </c>
      <c r="N40" s="7">
        <v>225152936</v>
      </c>
      <c r="O40" s="7">
        <v>176765602</v>
      </c>
      <c r="P40" s="7">
        <v>1023614206</v>
      </c>
      <c r="Q40" s="7">
        <v>996893365</v>
      </c>
      <c r="R40" s="7">
        <v>28376722</v>
      </c>
      <c r="S40" s="7">
        <v>1025270087</v>
      </c>
      <c r="T40" s="7">
        <v>944270068</v>
      </c>
      <c r="U40" s="7">
        <v>81000019</v>
      </c>
      <c r="V40" s="9">
        <f t="shared" si="3"/>
        <v>7.9003591372699439E-2</v>
      </c>
      <c r="W40" s="7">
        <v>15535075</v>
      </c>
      <c r="X40" s="7">
        <v>96535093</v>
      </c>
      <c r="Y40" s="9">
        <f t="shared" si="4"/>
        <v>9.2750397984671024E-2</v>
      </c>
      <c r="Z40" s="7">
        <v>1181286</v>
      </c>
      <c r="AA40" s="7">
        <v>44800556</v>
      </c>
      <c r="AB40" s="7">
        <f t="shared" si="5"/>
        <v>45981842</v>
      </c>
      <c r="AC40" s="7">
        <v>738402760</v>
      </c>
      <c r="AD40" s="7">
        <v>518777275</v>
      </c>
      <c r="AE40" s="7">
        <v>219625485</v>
      </c>
    </row>
    <row r="41" spans="1:31" x14ac:dyDescent="0.25">
      <c r="A41" s="4">
        <v>74</v>
      </c>
      <c r="B41" s="4">
        <v>6920350</v>
      </c>
      <c r="C41" s="5" t="s">
        <v>69</v>
      </c>
      <c r="D41" s="4" t="s">
        <v>92</v>
      </c>
      <c r="E41" s="4" t="s">
        <v>93</v>
      </c>
      <c r="F41" s="6">
        <v>2019</v>
      </c>
      <c r="G41" s="7">
        <v>121161865</v>
      </c>
      <c r="H41" s="7">
        <v>186659892</v>
      </c>
      <c r="I41" s="7">
        <v>0</v>
      </c>
      <c r="J41" s="7">
        <v>0</v>
      </c>
      <c r="K41" s="7">
        <v>0</v>
      </c>
      <c r="L41" s="7">
        <v>307821758</v>
      </c>
      <c r="M41" s="7">
        <v>81955614</v>
      </c>
      <c r="N41" s="7">
        <v>46948309</v>
      </c>
      <c r="O41" s="7">
        <v>27563268</v>
      </c>
      <c r="P41" s="7">
        <v>156467191</v>
      </c>
      <c r="Q41" s="7">
        <v>141990865</v>
      </c>
      <c r="R41" s="7">
        <v>1928766</v>
      </c>
      <c r="S41" s="7">
        <v>143919632</v>
      </c>
      <c r="T41" s="7">
        <v>143340495</v>
      </c>
      <c r="U41" s="7">
        <v>579137</v>
      </c>
      <c r="V41" s="9">
        <f t="shared" si="3"/>
        <v>4.0240305783994781E-3</v>
      </c>
      <c r="W41" s="7">
        <v>-1057733</v>
      </c>
      <c r="X41" s="7">
        <v>-478597</v>
      </c>
      <c r="Y41" s="9">
        <f t="shared" si="4"/>
        <v>-3.3500674662038476E-3</v>
      </c>
      <c r="Z41" s="7">
        <v>184057</v>
      </c>
      <c r="AA41" s="7">
        <v>9179645</v>
      </c>
      <c r="AB41" s="7">
        <f t="shared" si="5"/>
        <v>9363702</v>
      </c>
      <c r="AC41" s="7">
        <v>125588524</v>
      </c>
      <c r="AD41" s="7">
        <v>96811189</v>
      </c>
      <c r="AE41" s="7">
        <v>28777335</v>
      </c>
    </row>
    <row r="42" spans="1:31" s="58" customFormat="1" x14ac:dyDescent="0.25">
      <c r="A42" s="53">
        <v>58</v>
      </c>
      <c r="B42" s="53">
        <v>6920708</v>
      </c>
      <c r="C42" s="54" t="s">
        <v>70</v>
      </c>
      <c r="D42" s="53" t="s">
        <v>92</v>
      </c>
      <c r="E42" s="53" t="s">
        <v>93</v>
      </c>
      <c r="F42" s="55">
        <v>2019</v>
      </c>
      <c r="G42" s="56">
        <v>1057831965</v>
      </c>
      <c r="H42" s="56">
        <v>719312254</v>
      </c>
      <c r="I42" s="56">
        <v>0</v>
      </c>
      <c r="J42" s="56">
        <v>65116297</v>
      </c>
      <c r="K42" s="56">
        <v>0</v>
      </c>
      <c r="L42" s="56">
        <v>1842260516</v>
      </c>
      <c r="M42" s="56">
        <v>632261657</v>
      </c>
      <c r="N42" s="56">
        <v>231064768</v>
      </c>
      <c r="O42" s="56">
        <v>132548041</v>
      </c>
      <c r="P42" s="56">
        <v>995874466</v>
      </c>
      <c r="Q42" s="56">
        <v>771839047</v>
      </c>
      <c r="R42" s="56">
        <v>48248560</v>
      </c>
      <c r="S42" s="56">
        <v>820087607</v>
      </c>
      <c r="T42" s="56">
        <v>770618572</v>
      </c>
      <c r="U42" s="56">
        <v>49469035</v>
      </c>
      <c r="V42" s="57">
        <f t="shared" si="3"/>
        <v>6.0321646831080572E-2</v>
      </c>
      <c r="W42" s="56">
        <v>41381706</v>
      </c>
      <c r="X42" s="56">
        <v>90850741</v>
      </c>
      <c r="Y42" s="57">
        <f t="shared" si="4"/>
        <v>0.1054602173623798</v>
      </c>
      <c r="Z42" s="56">
        <v>23932066</v>
      </c>
      <c r="AA42" s="56">
        <v>50614937</v>
      </c>
      <c r="AB42" s="56">
        <f t="shared" si="5"/>
        <v>74547003</v>
      </c>
      <c r="AC42" s="56">
        <v>1016204893</v>
      </c>
      <c r="AD42" s="56">
        <v>518742955</v>
      </c>
      <c r="AE42" s="56">
        <v>497461938</v>
      </c>
    </row>
    <row r="43" spans="1:31" x14ac:dyDescent="0.25">
      <c r="A43" s="4">
        <v>72</v>
      </c>
      <c r="B43" s="4">
        <v>6920130</v>
      </c>
      <c r="C43" s="5" t="s">
        <v>71</v>
      </c>
      <c r="D43" s="4" t="s">
        <v>95</v>
      </c>
      <c r="E43" s="4" t="s">
        <v>96</v>
      </c>
      <c r="F43" s="6">
        <v>2019</v>
      </c>
      <c r="G43" s="7">
        <v>3118234</v>
      </c>
      <c r="H43" s="7">
        <v>56403648</v>
      </c>
      <c r="I43" s="7">
        <v>0</v>
      </c>
      <c r="J43" s="7">
        <v>2593679</v>
      </c>
      <c r="K43" s="7">
        <v>0</v>
      </c>
      <c r="L43" s="7">
        <v>62115561</v>
      </c>
      <c r="M43" s="7">
        <v>12758803</v>
      </c>
      <c r="N43" s="7">
        <v>10439770</v>
      </c>
      <c r="O43" s="7">
        <v>4353729</v>
      </c>
      <c r="P43" s="7">
        <v>27552302</v>
      </c>
      <c r="Q43" s="7">
        <v>30361299</v>
      </c>
      <c r="R43" s="7">
        <v>536837</v>
      </c>
      <c r="S43" s="7">
        <v>30898136</v>
      </c>
      <c r="T43" s="7">
        <v>28932757</v>
      </c>
      <c r="U43" s="7">
        <v>1965379</v>
      </c>
      <c r="V43" s="9">
        <f t="shared" si="3"/>
        <v>6.3608335467226884E-2</v>
      </c>
      <c r="W43" s="7">
        <v>-4879</v>
      </c>
      <c r="X43" s="7">
        <v>1960500</v>
      </c>
      <c r="Y43" s="9">
        <f t="shared" si="4"/>
        <v>6.3460450285316314E-2</v>
      </c>
      <c r="Z43" s="7">
        <v>1451446</v>
      </c>
      <c r="AA43" s="7">
        <v>2750514</v>
      </c>
      <c r="AB43" s="7">
        <f t="shared" si="5"/>
        <v>4201960</v>
      </c>
      <c r="AC43" s="7">
        <v>26692210</v>
      </c>
      <c r="AD43" s="7">
        <v>12445077</v>
      </c>
      <c r="AE43" s="7">
        <v>14247133</v>
      </c>
    </row>
    <row r="44" spans="1:31" x14ac:dyDescent="0.25">
      <c r="A44" s="4">
        <v>1</v>
      </c>
      <c r="B44" s="4">
        <v>6920010</v>
      </c>
      <c r="C44" s="5" t="s">
        <v>72</v>
      </c>
      <c r="D44" s="4" t="s">
        <v>92</v>
      </c>
      <c r="E44" s="4" t="s">
        <v>93</v>
      </c>
      <c r="F44" s="6">
        <v>2019</v>
      </c>
      <c r="G44" s="7">
        <v>91372394</v>
      </c>
      <c r="H44" s="7">
        <v>223213837</v>
      </c>
      <c r="I44" s="7">
        <v>0</v>
      </c>
      <c r="J44" s="7">
        <v>70469226</v>
      </c>
      <c r="K44" s="7">
        <v>14518550</v>
      </c>
      <c r="L44" s="7">
        <v>399574007</v>
      </c>
      <c r="M44" s="7">
        <v>120645207</v>
      </c>
      <c r="N44" s="7">
        <v>47308270</v>
      </c>
      <c r="O44" s="7">
        <v>30178099</v>
      </c>
      <c r="P44" s="7">
        <v>198131576</v>
      </c>
      <c r="Q44" s="7">
        <v>193188184</v>
      </c>
      <c r="R44" s="7">
        <v>16433197</v>
      </c>
      <c r="S44" s="7">
        <v>209621381</v>
      </c>
      <c r="T44" s="7">
        <v>205805390</v>
      </c>
      <c r="U44" s="7">
        <v>3815991</v>
      </c>
      <c r="V44" s="9">
        <f t="shared" si="3"/>
        <v>1.8204206945855395E-2</v>
      </c>
      <c r="W44" s="7">
        <v>1490230</v>
      </c>
      <c r="X44" s="7">
        <v>5306220</v>
      </c>
      <c r="Y44" s="9">
        <f t="shared" si="4"/>
        <v>2.5134666799544247E-2</v>
      </c>
      <c r="Z44" s="7">
        <v>2423108</v>
      </c>
      <c r="AA44" s="7">
        <v>5831140</v>
      </c>
      <c r="AB44" s="7">
        <f t="shared" si="5"/>
        <v>8254248</v>
      </c>
      <c r="AC44" s="7">
        <v>82622981</v>
      </c>
      <c r="AD44" s="7">
        <v>50199212</v>
      </c>
      <c r="AE44" s="7">
        <v>32423769</v>
      </c>
    </row>
    <row r="45" spans="1:31" x14ac:dyDescent="0.25">
      <c r="A45" s="4">
        <v>28</v>
      </c>
      <c r="B45" s="4">
        <v>6920241</v>
      </c>
      <c r="C45" s="5" t="s">
        <v>73</v>
      </c>
      <c r="D45" s="4" t="s">
        <v>95</v>
      </c>
      <c r="E45" s="4" t="s">
        <v>96</v>
      </c>
      <c r="F45" s="6">
        <v>2019</v>
      </c>
      <c r="G45" s="7">
        <v>42709159</v>
      </c>
      <c r="H45" s="7">
        <v>164837010</v>
      </c>
      <c r="I45" s="7">
        <v>0</v>
      </c>
      <c r="J45" s="7">
        <v>41539918</v>
      </c>
      <c r="K45" s="7">
        <v>0</v>
      </c>
      <c r="L45" s="7">
        <v>249086086</v>
      </c>
      <c r="M45" s="7">
        <v>71402165</v>
      </c>
      <c r="N45" s="7">
        <v>27212696</v>
      </c>
      <c r="O45" s="7">
        <v>16193725</v>
      </c>
      <c r="P45" s="7">
        <v>114808586</v>
      </c>
      <c r="Q45" s="7">
        <v>126516735</v>
      </c>
      <c r="R45" s="7">
        <v>12294059</v>
      </c>
      <c r="S45" s="7">
        <v>138810795</v>
      </c>
      <c r="T45" s="7">
        <v>130819900</v>
      </c>
      <c r="U45" s="7">
        <v>7990894</v>
      </c>
      <c r="V45" s="9">
        <f t="shared" si="3"/>
        <v>5.7566805232979176E-2</v>
      </c>
      <c r="W45" s="7">
        <v>2137807</v>
      </c>
      <c r="X45" s="7">
        <v>10128701</v>
      </c>
      <c r="Y45" s="9">
        <f t="shared" si="4"/>
        <v>7.1860953966751656E-2</v>
      </c>
      <c r="Z45" s="7">
        <v>1814035</v>
      </c>
      <c r="AA45" s="7">
        <v>5946731</v>
      </c>
      <c r="AB45" s="7">
        <f t="shared" si="5"/>
        <v>7760766</v>
      </c>
      <c r="AC45" s="7">
        <v>68305773</v>
      </c>
      <c r="AD45" s="7">
        <v>42826451</v>
      </c>
      <c r="AE45" s="7">
        <v>25479323</v>
      </c>
    </row>
    <row r="46" spans="1:31" x14ac:dyDescent="0.25">
      <c r="A46" s="4">
        <v>43</v>
      </c>
      <c r="B46" s="4">
        <v>6920243</v>
      </c>
      <c r="C46" s="5" t="s">
        <v>74</v>
      </c>
      <c r="D46" s="4" t="s">
        <v>95</v>
      </c>
      <c r="E46" s="4" t="s">
        <v>96</v>
      </c>
      <c r="F46" s="6">
        <v>2019</v>
      </c>
      <c r="G46" s="7">
        <v>19151566</v>
      </c>
      <c r="H46" s="7">
        <v>77051810</v>
      </c>
      <c r="I46" s="7">
        <v>0</v>
      </c>
      <c r="J46" s="7">
        <v>15136042</v>
      </c>
      <c r="K46" s="7">
        <v>528420</v>
      </c>
      <c r="L46" s="7">
        <v>111867838</v>
      </c>
      <c r="M46" s="7">
        <v>28691705</v>
      </c>
      <c r="N46" s="7">
        <v>8553672</v>
      </c>
      <c r="O46" s="7">
        <v>6610146</v>
      </c>
      <c r="P46" s="7">
        <v>43855523</v>
      </c>
      <c r="Q46" s="7">
        <v>64165990</v>
      </c>
      <c r="R46" s="7">
        <v>3695906</v>
      </c>
      <c r="S46" s="7">
        <v>67861896</v>
      </c>
      <c r="T46" s="7">
        <v>66697512</v>
      </c>
      <c r="U46" s="7">
        <v>1164385</v>
      </c>
      <c r="V46" s="9">
        <f t="shared" si="3"/>
        <v>1.7158156029121262E-2</v>
      </c>
      <c r="W46" s="7">
        <v>-58917</v>
      </c>
      <c r="X46" s="7">
        <v>1105467</v>
      </c>
      <c r="Y46" s="9">
        <f t="shared" si="4"/>
        <v>1.6304106638146385E-2</v>
      </c>
      <c r="Z46" s="7">
        <v>616243</v>
      </c>
      <c r="AA46" s="7">
        <v>3230081</v>
      </c>
      <c r="AB46" s="7">
        <f t="shared" si="5"/>
        <v>3846324</v>
      </c>
      <c r="AC46" s="7">
        <v>69488963</v>
      </c>
      <c r="AD46" s="7">
        <v>9608838</v>
      </c>
      <c r="AE46" s="7">
        <v>59880125</v>
      </c>
    </row>
    <row r="47" spans="1:31" x14ac:dyDescent="0.25">
      <c r="A47" s="4">
        <v>45</v>
      </c>
      <c r="B47" s="4">
        <v>6920325</v>
      </c>
      <c r="C47" s="5" t="s">
        <v>75</v>
      </c>
      <c r="D47" s="4" t="s">
        <v>95</v>
      </c>
      <c r="E47" s="4" t="s">
        <v>96</v>
      </c>
      <c r="F47" s="6">
        <v>2019</v>
      </c>
      <c r="G47" s="7">
        <v>35211530</v>
      </c>
      <c r="H47" s="7">
        <v>144233554</v>
      </c>
      <c r="I47" s="7">
        <v>0</v>
      </c>
      <c r="J47" s="7">
        <v>26785325</v>
      </c>
      <c r="K47" s="7">
        <v>560642</v>
      </c>
      <c r="L47" s="7">
        <v>206791051</v>
      </c>
      <c r="M47" s="7">
        <v>58220470</v>
      </c>
      <c r="N47" s="7">
        <v>21176940</v>
      </c>
      <c r="O47" s="7">
        <v>14397294</v>
      </c>
      <c r="P47" s="7">
        <v>93794704</v>
      </c>
      <c r="Q47" s="7">
        <v>106029548</v>
      </c>
      <c r="R47" s="7">
        <v>4913346</v>
      </c>
      <c r="S47" s="7">
        <v>110942894</v>
      </c>
      <c r="T47" s="7">
        <v>105640171</v>
      </c>
      <c r="U47" s="7">
        <v>5302724</v>
      </c>
      <c r="V47" s="9">
        <f t="shared" si="3"/>
        <v>4.7796878275052031E-2</v>
      </c>
      <c r="W47" s="7">
        <v>54659</v>
      </c>
      <c r="X47" s="7">
        <v>5357383</v>
      </c>
      <c r="Y47" s="9">
        <f t="shared" si="4"/>
        <v>4.8265775732911881E-2</v>
      </c>
      <c r="Z47" s="7">
        <v>1998967</v>
      </c>
      <c r="AA47" s="7">
        <v>4967831</v>
      </c>
      <c r="AB47" s="7">
        <f t="shared" si="5"/>
        <v>6966798</v>
      </c>
      <c r="AC47" s="7">
        <v>24098985</v>
      </c>
      <c r="AD47" s="7">
        <v>10323928</v>
      </c>
      <c r="AE47" s="7">
        <v>13775057</v>
      </c>
    </row>
    <row r="48" spans="1:31" x14ac:dyDescent="0.25">
      <c r="A48" s="4">
        <v>59</v>
      </c>
      <c r="B48" s="4">
        <v>6920743</v>
      </c>
      <c r="C48" s="5" t="s">
        <v>76</v>
      </c>
      <c r="D48" s="4" t="s">
        <v>95</v>
      </c>
      <c r="E48" s="4" t="s">
        <v>93</v>
      </c>
      <c r="F48" s="6">
        <v>2019</v>
      </c>
      <c r="G48" s="7">
        <v>26903184</v>
      </c>
      <c r="H48" s="7">
        <v>76452298</v>
      </c>
      <c r="I48" s="7">
        <v>0</v>
      </c>
      <c r="J48" s="7">
        <v>15064380</v>
      </c>
      <c r="K48" s="7">
        <v>0</v>
      </c>
      <c r="L48" s="7">
        <v>118419862</v>
      </c>
      <c r="M48" s="7">
        <v>32641380</v>
      </c>
      <c r="N48" s="7">
        <v>11543558</v>
      </c>
      <c r="O48" s="7">
        <v>13876903</v>
      </c>
      <c r="P48" s="7">
        <v>58061841</v>
      </c>
      <c r="Q48" s="7">
        <v>56744606</v>
      </c>
      <c r="R48" s="7">
        <v>1787033</v>
      </c>
      <c r="S48" s="7">
        <v>58531639</v>
      </c>
      <c r="T48" s="7">
        <v>57347153</v>
      </c>
      <c r="U48" s="7">
        <v>1184486</v>
      </c>
      <c r="V48" s="9">
        <f t="shared" si="3"/>
        <v>2.0236679174488861E-2</v>
      </c>
      <c r="W48" s="7">
        <v>327863</v>
      </c>
      <c r="X48" s="7">
        <v>1512349</v>
      </c>
      <c r="Y48" s="9">
        <f t="shared" si="4"/>
        <v>2.5694220110798763E-2</v>
      </c>
      <c r="Z48" s="7">
        <v>2760485</v>
      </c>
      <c r="AA48" s="7">
        <v>852930</v>
      </c>
      <c r="AB48" s="7">
        <f t="shared" si="5"/>
        <v>3613415</v>
      </c>
      <c r="AC48" s="7">
        <v>58465297</v>
      </c>
      <c r="AD48" s="7">
        <v>28579280</v>
      </c>
      <c r="AE48" s="7">
        <v>29886017</v>
      </c>
    </row>
    <row r="49" spans="1:31" x14ac:dyDescent="0.25">
      <c r="A49" s="4">
        <v>97</v>
      </c>
      <c r="B49" s="4">
        <v>6920560</v>
      </c>
      <c r="C49" s="5" t="s">
        <v>77</v>
      </c>
      <c r="D49" s="4" t="s">
        <v>92</v>
      </c>
      <c r="E49" s="4" t="s">
        <v>93</v>
      </c>
      <c r="F49" s="6">
        <v>2019</v>
      </c>
      <c r="G49" s="7">
        <v>31928236</v>
      </c>
      <c r="H49" s="7">
        <v>36855140</v>
      </c>
      <c r="I49" s="7">
        <v>0</v>
      </c>
      <c r="J49" s="7">
        <v>0</v>
      </c>
      <c r="K49" s="7">
        <v>0</v>
      </c>
      <c r="L49" s="7">
        <v>68783376</v>
      </c>
      <c r="M49" s="7">
        <v>0</v>
      </c>
      <c r="N49" s="7">
        <v>26305696</v>
      </c>
      <c r="O49" s="7">
        <v>17526276</v>
      </c>
      <c r="P49" s="7">
        <v>43831972</v>
      </c>
      <c r="Q49" s="7">
        <v>17648839</v>
      </c>
      <c r="R49" s="7">
        <v>4721118</v>
      </c>
      <c r="S49" s="7">
        <v>22369957</v>
      </c>
      <c r="T49" s="7">
        <v>47517395</v>
      </c>
      <c r="U49" s="7">
        <v>-25147438</v>
      </c>
      <c r="V49" s="9">
        <f t="shared" si="3"/>
        <v>-1.1241612131842722</v>
      </c>
      <c r="W49" s="7">
        <v>0</v>
      </c>
      <c r="X49" s="7">
        <v>-25147438</v>
      </c>
      <c r="Y49" s="9">
        <f t="shared" si="4"/>
        <v>-1.1241612131842722</v>
      </c>
      <c r="Z49" s="7">
        <v>0</v>
      </c>
      <c r="AA49" s="7">
        <v>7302565</v>
      </c>
      <c r="AB49" s="7">
        <f t="shared" si="5"/>
        <v>7302565</v>
      </c>
      <c r="AC49" s="7">
        <v>139730296</v>
      </c>
      <c r="AD49" s="7">
        <v>80662523</v>
      </c>
      <c r="AE49" s="7">
        <v>59067773</v>
      </c>
    </row>
    <row r="50" spans="1:31" x14ac:dyDescent="0.25">
      <c r="A50" s="4">
        <v>37</v>
      </c>
      <c r="B50" s="4">
        <v>6920207</v>
      </c>
      <c r="C50" s="5" t="s">
        <v>78</v>
      </c>
      <c r="D50" s="4" t="s">
        <v>92</v>
      </c>
      <c r="E50" s="4" t="s">
        <v>93</v>
      </c>
      <c r="F50" s="6">
        <v>2019</v>
      </c>
      <c r="G50" s="7">
        <v>201846335</v>
      </c>
      <c r="H50" s="7">
        <v>414716696</v>
      </c>
      <c r="I50" s="7">
        <v>0</v>
      </c>
      <c r="J50" s="7">
        <v>51043074</v>
      </c>
      <c r="K50" s="7">
        <v>0</v>
      </c>
      <c r="L50" s="7">
        <v>667606105</v>
      </c>
      <c r="M50" s="7">
        <v>230214427</v>
      </c>
      <c r="N50" s="7">
        <v>83443593</v>
      </c>
      <c r="O50" s="7">
        <v>77253155</v>
      </c>
      <c r="P50" s="7">
        <v>390911175</v>
      </c>
      <c r="Q50" s="7">
        <v>257223822</v>
      </c>
      <c r="R50" s="7">
        <v>11361958</v>
      </c>
      <c r="S50" s="7">
        <v>268585780</v>
      </c>
      <c r="T50" s="7">
        <v>257336101</v>
      </c>
      <c r="U50" s="7">
        <v>11249679</v>
      </c>
      <c r="V50" s="9">
        <f t="shared" si="3"/>
        <v>4.1884864492826093E-2</v>
      </c>
      <c r="W50" s="7">
        <v>10407000</v>
      </c>
      <c r="X50" s="7">
        <v>21656679</v>
      </c>
      <c r="Y50" s="9">
        <f t="shared" si="4"/>
        <v>7.7624514154093882E-2</v>
      </c>
      <c r="Z50" s="7">
        <v>7940737</v>
      </c>
      <c r="AA50" s="7">
        <v>11530371</v>
      </c>
      <c r="AB50" s="7">
        <f t="shared" si="5"/>
        <v>19471108</v>
      </c>
      <c r="AC50" s="7">
        <v>285061927</v>
      </c>
      <c r="AD50" s="7">
        <v>146880220</v>
      </c>
      <c r="AE50" s="7">
        <v>138181707</v>
      </c>
    </row>
    <row r="51" spans="1:31" x14ac:dyDescent="0.25">
      <c r="A51" s="4">
        <v>61</v>
      </c>
      <c r="B51" s="4">
        <v>6920065</v>
      </c>
      <c r="C51" s="5" t="s">
        <v>79</v>
      </c>
      <c r="D51" s="4" t="s">
        <v>95</v>
      </c>
      <c r="E51" s="4" t="s">
        <v>96</v>
      </c>
      <c r="F51" s="6">
        <v>2019</v>
      </c>
      <c r="G51" s="7">
        <v>6591642</v>
      </c>
      <c r="H51" s="7">
        <v>20782341</v>
      </c>
      <c r="I51" s="7">
        <v>0</v>
      </c>
      <c r="J51" s="7">
        <v>4231235</v>
      </c>
      <c r="K51" s="7">
        <v>0</v>
      </c>
      <c r="L51" s="7">
        <v>31605218</v>
      </c>
      <c r="M51" s="7">
        <v>6837335</v>
      </c>
      <c r="N51" s="7">
        <v>2275716</v>
      </c>
      <c r="O51" s="7">
        <v>1692654</v>
      </c>
      <c r="P51" s="7">
        <v>10805705</v>
      </c>
      <c r="Q51" s="7">
        <v>20306186</v>
      </c>
      <c r="R51" s="7">
        <v>263389</v>
      </c>
      <c r="S51" s="7">
        <v>20569575</v>
      </c>
      <c r="T51" s="7">
        <v>22032395</v>
      </c>
      <c r="U51" s="7">
        <v>-1462820</v>
      </c>
      <c r="V51" s="9">
        <f t="shared" si="3"/>
        <v>-7.1115713377646356E-2</v>
      </c>
      <c r="W51" s="7">
        <v>1116294</v>
      </c>
      <c r="X51" s="7">
        <v>-346526</v>
      </c>
      <c r="Y51" s="9">
        <f t="shared" si="4"/>
        <v>-1.5979345812704115E-2</v>
      </c>
      <c r="Z51" s="7">
        <v>360904</v>
      </c>
      <c r="AA51" s="7">
        <v>132423</v>
      </c>
      <c r="AB51" s="7">
        <f t="shared" si="5"/>
        <v>493327</v>
      </c>
      <c r="AC51" s="7">
        <v>16415984</v>
      </c>
      <c r="AD51" s="7">
        <v>10431616</v>
      </c>
      <c r="AE51" s="7">
        <v>5984368</v>
      </c>
    </row>
    <row r="52" spans="1:31" x14ac:dyDescent="0.25">
      <c r="A52" s="4">
        <v>65</v>
      </c>
      <c r="B52" s="4">
        <v>6920060</v>
      </c>
      <c r="C52" s="5" t="s">
        <v>80</v>
      </c>
      <c r="D52" s="4" t="s">
        <v>94</v>
      </c>
      <c r="E52" s="4" t="s">
        <v>96</v>
      </c>
      <c r="F52" s="6">
        <v>2019</v>
      </c>
      <c r="G52" s="7">
        <v>12346661</v>
      </c>
      <c r="H52" s="7">
        <v>47968963</v>
      </c>
      <c r="I52" s="7">
        <v>0</v>
      </c>
      <c r="J52" s="7">
        <v>5173181</v>
      </c>
      <c r="K52" s="7">
        <v>0</v>
      </c>
      <c r="L52" s="7">
        <v>65488805</v>
      </c>
      <c r="M52" s="7">
        <v>17435805</v>
      </c>
      <c r="N52" s="7">
        <v>7289696</v>
      </c>
      <c r="O52" s="7">
        <v>5054229</v>
      </c>
      <c r="P52" s="7">
        <v>29779730</v>
      </c>
      <c r="Q52" s="7">
        <v>34185016</v>
      </c>
      <c r="R52" s="7">
        <v>2172133</v>
      </c>
      <c r="S52" s="7">
        <v>36357149</v>
      </c>
      <c r="T52" s="7">
        <v>36275157</v>
      </c>
      <c r="U52" s="7">
        <v>81992</v>
      </c>
      <c r="V52" s="9">
        <f t="shared" si="3"/>
        <v>2.2551823301656575E-3</v>
      </c>
      <c r="W52" s="7">
        <v>110704</v>
      </c>
      <c r="X52" s="7">
        <v>192696</v>
      </c>
      <c r="Y52" s="9">
        <f t="shared" si="4"/>
        <v>5.2839962911992652E-3</v>
      </c>
      <c r="Z52" s="7">
        <v>804251</v>
      </c>
      <c r="AA52" s="7">
        <v>719808</v>
      </c>
      <c r="AB52" s="7">
        <f t="shared" si="5"/>
        <v>1524059</v>
      </c>
      <c r="AC52" s="7">
        <v>21714676</v>
      </c>
      <c r="AD52" s="7">
        <v>10144641</v>
      </c>
      <c r="AE52" s="7">
        <v>11570035</v>
      </c>
    </row>
    <row r="53" spans="1:31" x14ac:dyDescent="0.25">
      <c r="A53" s="4">
        <v>24</v>
      </c>
      <c r="B53" s="4">
        <v>6920340</v>
      </c>
      <c r="C53" s="5" t="s">
        <v>81</v>
      </c>
      <c r="D53" s="4" t="s">
        <v>94</v>
      </c>
      <c r="E53" s="4" t="s">
        <v>93</v>
      </c>
      <c r="F53" s="6">
        <v>2019</v>
      </c>
      <c r="G53" s="7">
        <v>48684912</v>
      </c>
      <c r="H53" s="7">
        <v>117185409</v>
      </c>
      <c r="I53" s="7">
        <v>0</v>
      </c>
      <c r="J53" s="7">
        <v>0</v>
      </c>
      <c r="K53" s="7">
        <v>19916046</v>
      </c>
      <c r="L53" s="7">
        <v>185786367</v>
      </c>
      <c r="M53" s="7">
        <v>56379795</v>
      </c>
      <c r="N53" s="7">
        <v>30247732</v>
      </c>
      <c r="O53" s="7">
        <v>18373745</v>
      </c>
      <c r="P53" s="7">
        <v>105001272</v>
      </c>
      <c r="Q53" s="7">
        <v>77610418</v>
      </c>
      <c r="R53" s="7">
        <v>4141763</v>
      </c>
      <c r="S53" s="7">
        <v>81752181</v>
      </c>
      <c r="T53" s="7">
        <v>76980278</v>
      </c>
      <c r="U53" s="7">
        <v>4771903</v>
      </c>
      <c r="V53" s="9">
        <f t="shared" si="3"/>
        <v>5.8370344884132203E-2</v>
      </c>
      <c r="W53" s="7">
        <v>0</v>
      </c>
      <c r="X53" s="7">
        <v>4771903</v>
      </c>
      <c r="Y53" s="9">
        <f t="shared" si="4"/>
        <v>5.8370344884132203E-2</v>
      </c>
      <c r="Z53" s="7">
        <v>2164591</v>
      </c>
      <c r="AA53" s="7">
        <v>4052398</v>
      </c>
      <c r="AB53" s="7">
        <f t="shared" si="5"/>
        <v>6216989</v>
      </c>
      <c r="AC53" s="7">
        <v>64127859</v>
      </c>
      <c r="AD53" s="7">
        <v>24817741</v>
      </c>
      <c r="AE53" s="7">
        <v>39310119</v>
      </c>
    </row>
    <row r="54" spans="1:31" x14ac:dyDescent="0.25">
      <c r="A54" s="4">
        <v>63</v>
      </c>
      <c r="B54" s="4">
        <v>6920380</v>
      </c>
      <c r="C54" s="5" t="s">
        <v>82</v>
      </c>
      <c r="D54" s="4" t="s">
        <v>94</v>
      </c>
      <c r="E54" s="4" t="s">
        <v>96</v>
      </c>
      <c r="F54" s="6">
        <v>2019</v>
      </c>
      <c r="G54" s="7">
        <v>27588000</v>
      </c>
      <c r="H54" s="7">
        <v>108025000</v>
      </c>
      <c r="I54" s="7">
        <v>0</v>
      </c>
      <c r="J54" s="7">
        <v>13051000</v>
      </c>
      <c r="K54" s="7">
        <v>758000</v>
      </c>
      <c r="L54" s="7">
        <v>149422000</v>
      </c>
      <c r="M54" s="7">
        <v>31710000</v>
      </c>
      <c r="N54" s="7">
        <v>17222000</v>
      </c>
      <c r="O54" s="7">
        <v>16444000</v>
      </c>
      <c r="P54" s="7">
        <v>65376000</v>
      </c>
      <c r="Q54" s="7">
        <v>80009000</v>
      </c>
      <c r="R54" s="7">
        <v>2698000</v>
      </c>
      <c r="S54" s="7">
        <v>82707000</v>
      </c>
      <c r="T54" s="7">
        <v>70833000</v>
      </c>
      <c r="U54" s="7">
        <v>11874000</v>
      </c>
      <c r="V54" s="9">
        <f t="shared" si="3"/>
        <v>0.14356704994740468</v>
      </c>
      <c r="W54" s="7">
        <v>3689000</v>
      </c>
      <c r="X54" s="7">
        <v>15563000</v>
      </c>
      <c r="Y54" s="9">
        <f t="shared" si="4"/>
        <v>0.18013565442844576</v>
      </c>
      <c r="Z54" s="7">
        <v>1947000</v>
      </c>
      <c r="AA54" s="7">
        <v>2090000</v>
      </c>
      <c r="AB54" s="7">
        <f t="shared" si="5"/>
        <v>4037000</v>
      </c>
      <c r="AC54" s="7">
        <v>132770000</v>
      </c>
      <c r="AD54" s="7">
        <v>66154000</v>
      </c>
      <c r="AE54" s="7">
        <v>66615000</v>
      </c>
    </row>
    <row r="55" spans="1:31" x14ac:dyDescent="0.25">
      <c r="A55" s="4">
        <v>64</v>
      </c>
      <c r="B55" s="4">
        <v>6920070</v>
      </c>
      <c r="C55" s="5" t="s">
        <v>83</v>
      </c>
      <c r="D55" s="4" t="s">
        <v>92</v>
      </c>
      <c r="E55" s="4" t="s">
        <v>93</v>
      </c>
      <c r="F55" s="6">
        <v>2019</v>
      </c>
      <c r="G55" s="7">
        <v>811150390</v>
      </c>
      <c r="H55" s="7">
        <v>671566616</v>
      </c>
      <c r="I55" s="7">
        <v>0</v>
      </c>
      <c r="J55" s="7">
        <v>0</v>
      </c>
      <c r="K55" s="7">
        <v>0</v>
      </c>
      <c r="L55" s="7">
        <v>1482717006</v>
      </c>
      <c r="M55" s="7">
        <v>593688260</v>
      </c>
      <c r="N55" s="7">
        <v>168620430</v>
      </c>
      <c r="O55" s="7">
        <v>99042262</v>
      </c>
      <c r="P55" s="7">
        <v>861350952</v>
      </c>
      <c r="Q55" s="7">
        <v>595312168</v>
      </c>
      <c r="R55" s="7">
        <v>62620292</v>
      </c>
      <c r="S55" s="7">
        <v>657932460</v>
      </c>
      <c r="T55" s="7">
        <v>651718939</v>
      </c>
      <c r="U55" s="7">
        <v>6213521</v>
      </c>
      <c r="V55" s="9">
        <f t="shared" si="3"/>
        <v>9.4440104079984138E-3</v>
      </c>
      <c r="W55" s="7">
        <v>104375968</v>
      </c>
      <c r="X55" s="7">
        <v>110589489</v>
      </c>
      <c r="Y55" s="9">
        <f t="shared" si="4"/>
        <v>0.14507184354519559</v>
      </c>
      <c r="Z55" s="7">
        <v>0</v>
      </c>
      <c r="AA55" s="7">
        <v>26053886</v>
      </c>
      <c r="AB55" s="7">
        <f t="shared" si="5"/>
        <v>26053886</v>
      </c>
      <c r="AC55" s="7">
        <v>675182692</v>
      </c>
      <c r="AD55" s="7">
        <v>315877240</v>
      </c>
      <c r="AE55" s="7">
        <v>359305452</v>
      </c>
    </row>
    <row r="56" spans="1:31" x14ac:dyDescent="0.25">
      <c r="A56" s="4">
        <v>39</v>
      </c>
      <c r="B56" s="4">
        <v>6920242</v>
      </c>
      <c r="C56" s="5" t="s">
        <v>84</v>
      </c>
      <c r="D56" s="4" t="s">
        <v>95</v>
      </c>
      <c r="E56" s="4" t="s">
        <v>96</v>
      </c>
      <c r="F56" s="6">
        <v>2019</v>
      </c>
      <c r="G56" s="7">
        <v>15410295</v>
      </c>
      <c r="H56" s="7">
        <v>52135130</v>
      </c>
      <c r="I56" s="7">
        <v>0</v>
      </c>
      <c r="J56" s="7">
        <v>0</v>
      </c>
      <c r="K56" s="7">
        <v>0</v>
      </c>
      <c r="L56" s="7">
        <v>67545425</v>
      </c>
      <c r="M56" s="7">
        <v>11258823</v>
      </c>
      <c r="N56" s="7">
        <v>12157115</v>
      </c>
      <c r="O56" s="7">
        <v>3233775</v>
      </c>
      <c r="P56" s="7">
        <v>26649713</v>
      </c>
      <c r="Q56" s="7">
        <v>37996301</v>
      </c>
      <c r="R56" s="7">
        <v>6614281</v>
      </c>
      <c r="S56" s="7">
        <v>44610582</v>
      </c>
      <c r="T56" s="7">
        <v>38876973</v>
      </c>
      <c r="U56" s="7">
        <v>5733609</v>
      </c>
      <c r="V56" s="9">
        <f t="shared" si="3"/>
        <v>0.12852576099545171</v>
      </c>
      <c r="W56" s="7">
        <v>43647</v>
      </c>
      <c r="X56" s="7">
        <v>5777256</v>
      </c>
      <c r="Y56" s="9">
        <f t="shared" si="4"/>
        <v>0.12937757810128128</v>
      </c>
      <c r="Z56" s="7">
        <v>0</v>
      </c>
      <c r="AA56" s="7">
        <v>2899411</v>
      </c>
      <c r="AB56" s="7">
        <f t="shared" si="5"/>
        <v>2899411</v>
      </c>
      <c r="AC56" s="7">
        <v>42710561</v>
      </c>
      <c r="AD56" s="7">
        <v>30317587</v>
      </c>
      <c r="AE56" s="7">
        <v>12392974</v>
      </c>
    </row>
    <row r="57" spans="1:31" x14ac:dyDescent="0.25">
      <c r="A57" s="4">
        <v>50</v>
      </c>
      <c r="B57" s="4">
        <v>6920610</v>
      </c>
      <c r="C57" s="5" t="s">
        <v>85</v>
      </c>
      <c r="D57" s="4" t="s">
        <v>95</v>
      </c>
      <c r="E57" s="4" t="s">
        <v>96</v>
      </c>
      <c r="F57" s="6">
        <v>2019</v>
      </c>
      <c r="G57" s="7">
        <v>11783963</v>
      </c>
      <c r="H57" s="7">
        <v>68999351</v>
      </c>
      <c r="I57" s="7">
        <v>0</v>
      </c>
      <c r="J57" s="7">
        <v>0</v>
      </c>
      <c r="K57" s="7">
        <v>0</v>
      </c>
      <c r="L57" s="7">
        <v>80783314</v>
      </c>
      <c r="M57" s="7">
        <v>21983394</v>
      </c>
      <c r="N57" s="7">
        <v>8479853</v>
      </c>
      <c r="O57" s="7">
        <v>4508121</v>
      </c>
      <c r="P57" s="7">
        <v>34971368</v>
      </c>
      <c r="Q57" s="7">
        <v>43021154</v>
      </c>
      <c r="R57" s="7">
        <v>8591205</v>
      </c>
      <c r="S57" s="7">
        <v>51612359</v>
      </c>
      <c r="T57" s="7">
        <v>41908579</v>
      </c>
      <c r="U57" s="7">
        <v>9703780</v>
      </c>
      <c r="V57" s="9">
        <f t="shared" si="3"/>
        <v>0.18801271997662419</v>
      </c>
      <c r="W57" s="7">
        <v>56212</v>
      </c>
      <c r="X57" s="7">
        <v>9759992</v>
      </c>
      <c r="Y57" s="9">
        <f t="shared" si="4"/>
        <v>0.18889610862278347</v>
      </c>
      <c r="Z57" s="7">
        <v>0</v>
      </c>
      <c r="AA57" s="7">
        <v>2790792</v>
      </c>
      <c r="AB57" s="7">
        <f t="shared" si="5"/>
        <v>2790792</v>
      </c>
      <c r="AC57" s="7">
        <v>38830636</v>
      </c>
      <c r="AD57" s="7">
        <v>10142676</v>
      </c>
      <c r="AE57" s="7">
        <v>28687960</v>
      </c>
    </row>
    <row r="58" spans="1:31" x14ac:dyDescent="0.25">
      <c r="A58" s="4">
        <v>7</v>
      </c>
      <c r="B58" s="4">
        <v>6920612</v>
      </c>
      <c r="C58" s="5" t="s">
        <v>86</v>
      </c>
      <c r="D58" s="4" t="s">
        <v>95</v>
      </c>
      <c r="E58" s="4" t="s">
        <v>93</v>
      </c>
      <c r="F58" s="6">
        <v>2019</v>
      </c>
      <c r="G58" s="7">
        <v>81252453</v>
      </c>
      <c r="H58" s="7">
        <v>142727879</v>
      </c>
      <c r="I58" s="7">
        <v>0</v>
      </c>
      <c r="J58" s="7">
        <v>0</v>
      </c>
      <c r="K58" s="7">
        <v>0</v>
      </c>
      <c r="L58" s="7">
        <v>223980332</v>
      </c>
      <c r="M58" s="7">
        <v>70797349</v>
      </c>
      <c r="N58" s="7">
        <v>27389504</v>
      </c>
      <c r="O58" s="7">
        <v>19558497</v>
      </c>
      <c r="P58" s="7">
        <v>117745350</v>
      </c>
      <c r="Q58" s="7">
        <v>98204338</v>
      </c>
      <c r="R58" s="7">
        <v>15780025</v>
      </c>
      <c r="S58" s="7">
        <v>113984363</v>
      </c>
      <c r="T58" s="7">
        <v>101750445</v>
      </c>
      <c r="U58" s="7">
        <v>12233918</v>
      </c>
      <c r="V58" s="9">
        <f t="shared" si="3"/>
        <v>0.1073297922452749</v>
      </c>
      <c r="W58" s="7">
        <v>178650</v>
      </c>
      <c r="X58" s="7">
        <v>12412568</v>
      </c>
      <c r="Y58" s="9">
        <f t="shared" si="4"/>
        <v>0.1087267029296082</v>
      </c>
      <c r="Z58" s="7">
        <v>0</v>
      </c>
      <c r="AA58" s="7">
        <v>8030644</v>
      </c>
      <c r="AB58" s="7">
        <f t="shared" si="5"/>
        <v>8030644</v>
      </c>
      <c r="AC58" s="7">
        <v>86739392</v>
      </c>
      <c r="AD58" s="7">
        <v>53349818</v>
      </c>
      <c r="AE58" s="7">
        <v>33389574</v>
      </c>
    </row>
    <row r="59" spans="1:31" x14ac:dyDescent="0.25">
      <c r="A59" s="4">
        <v>69</v>
      </c>
      <c r="B59" s="4">
        <v>6920004</v>
      </c>
      <c r="C59" t="s">
        <v>87</v>
      </c>
      <c r="D59" s="4" t="s">
        <v>92</v>
      </c>
      <c r="E59" s="4" t="s">
        <v>93</v>
      </c>
      <c r="F59" s="6">
        <v>2019</v>
      </c>
      <c r="G59" s="7">
        <v>169561800</v>
      </c>
      <c r="H59" s="7">
        <v>354085100</v>
      </c>
      <c r="I59" s="7">
        <v>0</v>
      </c>
      <c r="J59" s="7">
        <v>0</v>
      </c>
      <c r="K59" s="7">
        <v>0</v>
      </c>
      <c r="L59" s="7">
        <v>523646900</v>
      </c>
      <c r="M59" s="7">
        <v>151345900</v>
      </c>
      <c r="N59" s="7">
        <v>69237100</v>
      </c>
      <c r="O59" s="7">
        <v>92376500</v>
      </c>
      <c r="P59" s="7">
        <v>312959500</v>
      </c>
      <c r="Q59" s="7">
        <v>188750700</v>
      </c>
      <c r="R59" s="7">
        <v>18357200</v>
      </c>
      <c r="S59" s="7">
        <v>207107900</v>
      </c>
      <c r="T59" s="7">
        <v>210370600</v>
      </c>
      <c r="U59" s="7">
        <v>-3262700</v>
      </c>
      <c r="V59" s="9">
        <f t="shared" si="3"/>
        <v>-1.5753624077111495E-2</v>
      </c>
      <c r="W59" s="7">
        <v>-12969400</v>
      </c>
      <c r="X59" s="7">
        <v>-16232100</v>
      </c>
      <c r="Y59" s="9">
        <f t="shared" si="4"/>
        <v>-8.3610927250390835E-2</v>
      </c>
      <c r="Z59" s="7">
        <v>11918400</v>
      </c>
      <c r="AA59" s="7">
        <v>10018300</v>
      </c>
      <c r="AB59" s="7">
        <f t="shared" si="5"/>
        <v>21936700</v>
      </c>
      <c r="AC59" s="7">
        <v>203046000</v>
      </c>
      <c r="AD59" s="7">
        <v>149013700</v>
      </c>
      <c r="AE59" s="7">
        <v>54032300</v>
      </c>
    </row>
    <row r="60" spans="1:31" x14ac:dyDescent="0.25">
      <c r="A60" s="4">
        <v>73</v>
      </c>
      <c r="B60" s="4">
        <v>6920140</v>
      </c>
      <c r="C60" s="5" t="s">
        <v>88</v>
      </c>
      <c r="D60" s="4" t="s">
        <v>94</v>
      </c>
      <c r="E60" s="4" t="s">
        <v>96</v>
      </c>
      <c r="F60" s="6">
        <v>2019</v>
      </c>
      <c r="G60" s="7">
        <v>6459223</v>
      </c>
      <c r="H60" s="7">
        <v>27813827</v>
      </c>
      <c r="I60" s="7">
        <v>1247424</v>
      </c>
      <c r="J60" s="7">
        <v>2860446</v>
      </c>
      <c r="K60" s="7">
        <v>0</v>
      </c>
      <c r="L60" s="7">
        <v>38380920</v>
      </c>
      <c r="M60" s="7">
        <v>8163914</v>
      </c>
      <c r="N60" s="7">
        <v>2674474</v>
      </c>
      <c r="O60" s="7">
        <v>2087123</v>
      </c>
      <c r="P60" s="7">
        <v>12925511</v>
      </c>
      <c r="Q60" s="7">
        <v>24860917</v>
      </c>
      <c r="R60" s="7">
        <v>1081848</v>
      </c>
      <c r="S60" s="7">
        <v>25942765</v>
      </c>
      <c r="T60" s="7">
        <v>23624510</v>
      </c>
      <c r="U60" s="7">
        <v>2318255</v>
      </c>
      <c r="V60" s="9">
        <f t="shared" si="3"/>
        <v>8.9360366946237224E-2</v>
      </c>
      <c r="W60" s="7">
        <v>993957</v>
      </c>
      <c r="X60" s="7">
        <v>3312212</v>
      </c>
      <c r="Y60" s="9">
        <f t="shared" si="4"/>
        <v>0.12296269753981201</v>
      </c>
      <c r="Z60" s="7">
        <v>261999</v>
      </c>
      <c r="AA60" s="7">
        <v>332493</v>
      </c>
      <c r="AB60" s="7">
        <f t="shared" si="5"/>
        <v>594492</v>
      </c>
      <c r="AC60" s="7">
        <v>38888912</v>
      </c>
      <c r="AD60" s="7">
        <v>23218925</v>
      </c>
      <c r="AE60" s="7">
        <v>15669987</v>
      </c>
    </row>
    <row r="61" spans="1:31" x14ac:dyDescent="0.25">
      <c r="A61" s="4">
        <v>32</v>
      </c>
      <c r="B61" s="4">
        <v>6920270</v>
      </c>
      <c r="C61" s="5" t="s">
        <v>89</v>
      </c>
      <c r="D61" s="4" t="s">
        <v>95</v>
      </c>
      <c r="E61" s="4" t="s">
        <v>93</v>
      </c>
      <c r="F61" s="6">
        <v>2019</v>
      </c>
      <c r="G61" s="7">
        <v>121102979</v>
      </c>
      <c r="H61" s="7">
        <v>263043248</v>
      </c>
      <c r="I61" s="7">
        <v>0</v>
      </c>
      <c r="J61" s="7">
        <v>26193049</v>
      </c>
      <c r="K61" s="7">
        <v>0</v>
      </c>
      <c r="L61" s="7">
        <v>410339276</v>
      </c>
      <c r="M61" s="7">
        <v>157302266</v>
      </c>
      <c r="N61" s="7">
        <v>69680268</v>
      </c>
      <c r="O61" s="7">
        <v>60957663</v>
      </c>
      <c r="P61" s="7">
        <v>287940197</v>
      </c>
      <c r="Q61" s="7">
        <v>113775496</v>
      </c>
      <c r="R61" s="7">
        <v>1794661</v>
      </c>
      <c r="S61" s="7">
        <v>115570157</v>
      </c>
      <c r="T61" s="7">
        <v>106760741</v>
      </c>
      <c r="U61" s="7">
        <v>8809416</v>
      </c>
      <c r="V61" s="9">
        <f t="shared" si="3"/>
        <v>7.622569899251759E-2</v>
      </c>
      <c r="W61" s="7">
        <v>0</v>
      </c>
      <c r="X61" s="7">
        <v>8809416</v>
      </c>
      <c r="Y61" s="9">
        <f t="shared" si="4"/>
        <v>7.622569899251759E-2</v>
      </c>
      <c r="Z61" s="7">
        <v>4131508</v>
      </c>
      <c r="AA61" s="7">
        <v>4492075</v>
      </c>
      <c r="AB61" s="7">
        <f t="shared" si="5"/>
        <v>8623583</v>
      </c>
      <c r="AC61" s="7">
        <v>18320375</v>
      </c>
      <c r="AD61" s="7">
        <v>9122459</v>
      </c>
      <c r="AE61" s="7">
        <v>9197916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AD8C-D894-40C4-8C67-619580F66C89}">
  <dimension ref="A1:AR251"/>
  <sheetViews>
    <sheetView topLeftCell="O1" workbookViewId="0">
      <selection activeCell="S20" sqref="S20"/>
    </sheetView>
  </sheetViews>
  <sheetFormatPr defaultRowHeight="15" x14ac:dyDescent="0.25"/>
  <cols>
    <col min="1" max="1" width="65.85546875" style="20" customWidth="1"/>
    <col min="2" max="2" width="20.7109375" style="20" customWidth="1"/>
    <col min="3" max="3" width="20.7109375" style="14" customWidth="1"/>
    <col min="4" max="4" width="20.7109375" style="15" customWidth="1"/>
    <col min="5" max="5" width="20.7109375" style="16" customWidth="1"/>
    <col min="6" max="6" width="20.7109375" style="19" customWidth="1"/>
    <col min="7" max="7" width="20.7109375" style="20" customWidth="1"/>
    <col min="8" max="8" width="20.7109375" style="16" customWidth="1"/>
    <col min="9" max="9" width="20.7109375" style="19" customWidth="1"/>
    <col min="10" max="10" width="20.7109375" style="20" customWidth="1"/>
    <col min="11" max="11" width="20.7109375" style="21" customWidth="1"/>
    <col min="12" max="12" width="20.7109375" style="19" customWidth="1"/>
    <col min="13" max="13" width="20.7109375" style="20" customWidth="1"/>
    <col min="14" max="14" width="20.7109375" style="16" customWidth="1"/>
    <col min="15" max="15" width="20.7109375" style="19" customWidth="1"/>
    <col min="16" max="16" width="20.7109375" style="20" customWidth="1"/>
    <col min="17" max="17" width="20.7109375" style="16" customWidth="1"/>
    <col min="18" max="18" width="20.7109375" style="14" customWidth="1"/>
    <col min="19" max="19" width="20.7109375" style="15" customWidth="1"/>
    <col min="20" max="20" width="20.7109375" style="16" customWidth="1"/>
    <col min="21" max="21" width="20.7109375" style="19" customWidth="1"/>
    <col min="22" max="22" width="20.7109375" style="20" customWidth="1"/>
    <col min="23" max="23" width="20.7109375" style="22" customWidth="1"/>
    <col min="24" max="24" width="20.7109375" style="14" customWidth="1"/>
    <col min="25" max="25" width="20.7109375" style="15" customWidth="1"/>
    <col min="26" max="26" width="20.7109375" style="22" customWidth="1"/>
    <col min="27" max="27" width="20.7109375" style="14" customWidth="1"/>
    <col min="28" max="28" width="20.7109375" style="15" customWidth="1"/>
    <col min="29" max="29" width="20.7109375" style="22" customWidth="1"/>
    <col min="30" max="30" width="20.7109375" style="14" customWidth="1"/>
    <col min="31" max="31" width="20.7109375" style="15" customWidth="1"/>
    <col min="32" max="32" width="20.7109375" style="16" customWidth="1"/>
    <col min="33" max="33" width="20.7109375" style="35" customWidth="1"/>
    <col min="34" max="34" width="20.7109375" style="30" customWidth="1"/>
    <col min="35" max="35" width="20.7109375" style="22" customWidth="1"/>
    <col min="36" max="36" width="20.7109375" style="14" customWidth="1"/>
    <col min="37" max="37" width="20.7109375" style="15" customWidth="1"/>
    <col min="38" max="38" width="20.7109375" style="16" customWidth="1"/>
    <col min="39" max="39" width="20.7109375" style="14" customWidth="1"/>
    <col min="40" max="40" width="20.7109375" style="15" customWidth="1"/>
    <col min="41" max="41" width="20.7109375" style="16" customWidth="1"/>
    <col min="42" max="42" width="20.7109375" style="14" customWidth="1"/>
    <col min="43" max="43" width="20.7109375" style="15" customWidth="1"/>
    <col min="44" max="44" width="20.7109375" style="16" customWidth="1"/>
    <col min="45" max="49" width="20.7109375" style="20" customWidth="1"/>
    <col min="50" max="16384" width="9.140625" style="20"/>
  </cols>
  <sheetData>
    <row r="1" spans="1:44" ht="30" customHeight="1" x14ac:dyDescent="0.25">
      <c r="A1" s="28" t="s">
        <v>2</v>
      </c>
      <c r="B1" s="28" t="s">
        <v>3</v>
      </c>
      <c r="C1" s="50" t="s">
        <v>9</v>
      </c>
      <c r="D1" s="51"/>
      <c r="E1" s="52"/>
      <c r="F1" s="50" t="s">
        <v>14</v>
      </c>
      <c r="G1" s="51"/>
      <c r="H1" s="52"/>
      <c r="I1" s="50" t="s">
        <v>15</v>
      </c>
      <c r="J1" s="51"/>
      <c r="K1" s="52"/>
      <c r="L1" s="50" t="s">
        <v>16</v>
      </c>
      <c r="M1" s="51"/>
      <c r="N1" s="52"/>
      <c r="O1" s="50" t="s">
        <v>17</v>
      </c>
      <c r="P1" s="51"/>
      <c r="Q1" s="52"/>
      <c r="R1" s="50" t="s">
        <v>18</v>
      </c>
      <c r="S1" s="51"/>
      <c r="T1" s="52"/>
      <c r="U1" s="50" t="s">
        <v>19</v>
      </c>
      <c r="V1" s="51"/>
      <c r="W1" s="52"/>
      <c r="X1" s="50" t="s">
        <v>100</v>
      </c>
      <c r="Y1" s="51"/>
      <c r="Z1" s="52"/>
      <c r="AA1" s="50" t="s">
        <v>101</v>
      </c>
      <c r="AB1" s="51"/>
      <c r="AC1" s="52"/>
      <c r="AD1" s="50" t="s">
        <v>21</v>
      </c>
      <c r="AE1" s="51"/>
      <c r="AF1" s="52"/>
      <c r="AG1" s="50" t="s">
        <v>22</v>
      </c>
      <c r="AH1" s="51"/>
      <c r="AI1" s="52"/>
      <c r="AJ1" s="50" t="s">
        <v>102</v>
      </c>
      <c r="AK1" s="51"/>
      <c r="AL1" s="52"/>
      <c r="AM1" s="50" t="s">
        <v>23</v>
      </c>
      <c r="AN1" s="51"/>
      <c r="AO1" s="52"/>
      <c r="AP1" s="50" t="s">
        <v>103</v>
      </c>
      <c r="AQ1" s="51"/>
      <c r="AR1" s="52"/>
    </row>
    <row r="2" spans="1:44" ht="30" customHeight="1" x14ac:dyDescent="0.25">
      <c r="A2" s="28"/>
      <c r="B2" s="28"/>
      <c r="C2" s="11" t="s">
        <v>98</v>
      </c>
      <c r="D2" s="12" t="s">
        <v>99</v>
      </c>
      <c r="E2" s="13" t="s">
        <v>97</v>
      </c>
      <c r="F2" s="11" t="s">
        <v>98</v>
      </c>
      <c r="G2" s="12" t="s">
        <v>99</v>
      </c>
      <c r="H2" s="13" t="s">
        <v>97</v>
      </c>
      <c r="I2" s="11" t="s">
        <v>98</v>
      </c>
      <c r="J2" s="12" t="s">
        <v>99</v>
      </c>
      <c r="K2" s="13" t="s">
        <v>97</v>
      </c>
      <c r="L2" s="11" t="s">
        <v>98</v>
      </c>
      <c r="M2" s="12" t="s">
        <v>99</v>
      </c>
      <c r="N2" s="13" t="s">
        <v>97</v>
      </c>
      <c r="O2" s="11" t="s">
        <v>98</v>
      </c>
      <c r="P2" s="12" t="s">
        <v>99</v>
      </c>
      <c r="Q2" s="13" t="s">
        <v>97</v>
      </c>
      <c r="R2" s="17" t="s">
        <v>98</v>
      </c>
      <c r="S2" s="18" t="s">
        <v>99</v>
      </c>
      <c r="T2" s="13" t="s">
        <v>97</v>
      </c>
      <c r="U2" s="11" t="s">
        <v>98</v>
      </c>
      <c r="V2" s="12" t="s">
        <v>99</v>
      </c>
      <c r="W2" s="13" t="s">
        <v>97</v>
      </c>
      <c r="X2" s="17" t="s">
        <v>98</v>
      </c>
      <c r="Y2" s="18" t="s">
        <v>99</v>
      </c>
      <c r="Z2" s="13" t="s">
        <v>97</v>
      </c>
      <c r="AA2" s="17" t="s">
        <v>98</v>
      </c>
      <c r="AB2" s="18" t="s">
        <v>99</v>
      </c>
      <c r="AC2" s="13" t="s">
        <v>97</v>
      </c>
      <c r="AD2" s="17" t="s">
        <v>98</v>
      </c>
      <c r="AE2" s="18" t="s">
        <v>99</v>
      </c>
      <c r="AF2" s="13" t="s">
        <v>97</v>
      </c>
      <c r="AG2" s="11" t="s">
        <v>98</v>
      </c>
      <c r="AH2" s="12" t="s">
        <v>99</v>
      </c>
      <c r="AI2" s="13" t="s">
        <v>97</v>
      </c>
      <c r="AJ2" s="17" t="s">
        <v>98</v>
      </c>
      <c r="AK2" s="18" t="s">
        <v>99</v>
      </c>
      <c r="AL2" s="13" t="s">
        <v>97</v>
      </c>
      <c r="AM2" s="17" t="s">
        <v>98</v>
      </c>
      <c r="AN2" s="18" t="s">
        <v>99</v>
      </c>
      <c r="AO2" s="13" t="s">
        <v>97</v>
      </c>
      <c r="AP2" s="17" t="s">
        <v>98</v>
      </c>
      <c r="AQ2" s="18" t="s">
        <v>99</v>
      </c>
      <c r="AR2" s="13" t="s">
        <v>97</v>
      </c>
    </row>
    <row r="3" spans="1:44" x14ac:dyDescent="0.25">
      <c r="A3" s="29" t="s">
        <v>29</v>
      </c>
      <c r="B3" s="30">
        <v>2019</v>
      </c>
      <c r="C3" s="14">
        <v>965228340</v>
      </c>
      <c r="D3" s="15">
        <v>1021515041</v>
      </c>
      <c r="E3" s="16">
        <f>(D3-C3)/C3</f>
        <v>5.8314389111285315E-2</v>
      </c>
      <c r="F3" s="17">
        <v>323089443</v>
      </c>
      <c r="G3" s="18">
        <v>317479706</v>
      </c>
      <c r="H3" s="16">
        <f>(G3-F3)/F3</f>
        <v>-1.7362798821006355E-2</v>
      </c>
      <c r="I3" s="17">
        <v>18361968</v>
      </c>
      <c r="J3" s="18">
        <v>19846337</v>
      </c>
      <c r="K3" s="16">
        <f>(J3-I3)/I3</f>
        <v>8.0839319619770603E-2</v>
      </c>
      <c r="L3" s="14">
        <v>341451411</v>
      </c>
      <c r="M3" s="15">
        <v>337326043</v>
      </c>
      <c r="N3" s="16">
        <f>(M3-L3)/L3</f>
        <v>-1.208185957679349E-2</v>
      </c>
      <c r="O3" s="14">
        <v>342935201</v>
      </c>
      <c r="P3" s="15">
        <v>336344506</v>
      </c>
      <c r="Q3" s="16">
        <f>(P3-O3)/O3</f>
        <v>-1.9218484952205302E-2</v>
      </c>
      <c r="R3" s="14">
        <v>-1483790</v>
      </c>
      <c r="S3" s="15">
        <v>981537</v>
      </c>
      <c r="T3" s="16">
        <f>(S3-R3)/R3</f>
        <v>-1.6615066822124425</v>
      </c>
      <c r="U3" s="33">
        <v>-4.3455377608616766E-3</v>
      </c>
      <c r="V3" s="31">
        <v>2.909757548722676E-3</v>
      </c>
      <c r="W3" s="16">
        <f>V3-U3</f>
        <v>7.2552953095843531E-3</v>
      </c>
      <c r="X3" s="14">
        <v>0</v>
      </c>
      <c r="Y3" s="15">
        <v>0</v>
      </c>
      <c r="Z3" s="16" t="str">
        <f>IF(Y3 = 0,"NA", (Y3-X3)/X3)</f>
        <v>NA</v>
      </c>
      <c r="AA3" s="14">
        <v>341451411</v>
      </c>
      <c r="AB3" s="15">
        <v>337326043</v>
      </c>
      <c r="AC3" s="16">
        <f>(AB3-AA3)/AA3</f>
        <v>-1.208185957679349E-2</v>
      </c>
      <c r="AD3" s="14">
        <v>-1483790</v>
      </c>
      <c r="AE3" s="15">
        <v>981537</v>
      </c>
      <c r="AF3" s="16">
        <f>(AE3-AD3)/AD3</f>
        <v>-1.6615066822124425</v>
      </c>
      <c r="AG3" s="33">
        <v>-4.3455377608616766E-3</v>
      </c>
      <c r="AH3" s="31">
        <v>2.909757548722676E-3</v>
      </c>
      <c r="AI3" s="34">
        <f>AH3-AG3</f>
        <v>7.2552953095843531E-3</v>
      </c>
      <c r="AJ3" s="14">
        <v>22224461</v>
      </c>
      <c r="AK3" s="15">
        <v>9950155</v>
      </c>
      <c r="AL3" s="16">
        <f>(AK3-AJ3)/AJ3</f>
        <v>-0.55228812973237007</v>
      </c>
      <c r="AM3" s="14">
        <v>3063138</v>
      </c>
      <c r="AN3" s="15">
        <v>10368213</v>
      </c>
      <c r="AO3" s="16">
        <f>(AN3-AM3)/AM3</f>
        <v>2.3848337880957371</v>
      </c>
      <c r="AP3" s="14">
        <v>25287599</v>
      </c>
      <c r="AQ3" s="15">
        <v>20318368</v>
      </c>
      <c r="AR3" s="16">
        <f>(AQ3-AP3)/AP3</f>
        <v>-0.19650861277893564</v>
      </c>
    </row>
    <row r="4" spans="1:44" x14ac:dyDescent="0.25">
      <c r="A4" s="29" t="s">
        <v>30</v>
      </c>
      <c r="B4" s="30">
        <v>2019</v>
      </c>
      <c r="C4" s="14">
        <v>144012665</v>
      </c>
      <c r="D4" s="15">
        <v>157956175</v>
      </c>
      <c r="E4" s="16">
        <f t="shared" ref="E4:E62" si="0">(D4-C4)/C4</f>
        <v>9.6821414977634079E-2</v>
      </c>
      <c r="F4" s="17">
        <v>85693738</v>
      </c>
      <c r="G4" s="18">
        <v>92113691</v>
      </c>
      <c r="H4" s="16">
        <f t="shared" ref="H4:H62" si="1">(G4-F4)/F4</f>
        <v>7.4917411118184618E-2</v>
      </c>
      <c r="I4" s="17">
        <v>1654316</v>
      </c>
      <c r="J4" s="18">
        <v>1713647</v>
      </c>
      <c r="K4" s="16">
        <f t="shared" ref="K4:K62" si="2">(J4-I4)/I4</f>
        <v>3.5864369322426912E-2</v>
      </c>
      <c r="L4" s="14">
        <v>87348054</v>
      </c>
      <c r="M4" s="15">
        <v>93827338</v>
      </c>
      <c r="N4" s="16">
        <f t="shared" ref="N4:N62" si="3">(M4-L4)/L4</f>
        <v>7.4177771607825405E-2</v>
      </c>
      <c r="O4" s="14">
        <v>83242391</v>
      </c>
      <c r="P4" s="15">
        <v>89827099</v>
      </c>
      <c r="Q4" s="16">
        <f t="shared" ref="Q4:Q62" si="4">(P4-O4)/O4</f>
        <v>7.9102821541971319E-2</v>
      </c>
      <c r="R4" s="14">
        <v>4105663</v>
      </c>
      <c r="S4" s="15">
        <v>4000239</v>
      </c>
      <c r="T4" s="16">
        <f t="shared" ref="T4:T62" si="5">(S4-R4)/R4</f>
        <v>-2.5677704185657714E-2</v>
      </c>
      <c r="U4" s="33">
        <v>4.700348561858058E-2</v>
      </c>
      <c r="V4" s="31">
        <v>4.2634045527328079E-2</v>
      </c>
      <c r="W4" s="16">
        <f t="shared" ref="W4:W62" si="6">V4-U4</f>
        <v>-4.3694400912525008E-3</v>
      </c>
      <c r="X4" s="14">
        <v>-1003258</v>
      </c>
      <c r="Y4" s="15">
        <v>42546</v>
      </c>
      <c r="Z4" s="16">
        <f t="shared" ref="Z4:Z62" si="7">IF(Y4 = 0,"NA", (Y4-X4)/X4)</f>
        <v>-1.0424078352726815</v>
      </c>
      <c r="AA4" s="14">
        <v>86344796</v>
      </c>
      <c r="AB4" s="15">
        <v>93869884</v>
      </c>
      <c r="AC4" s="16">
        <f t="shared" ref="AC4:AC62" si="8">(AB4-AA4)/AA4</f>
        <v>8.7151610156100207E-2</v>
      </c>
      <c r="AD4" s="14">
        <v>3102405</v>
      </c>
      <c r="AE4" s="15">
        <v>4042785</v>
      </c>
      <c r="AF4" s="16">
        <f t="shared" ref="AF4:AF62" si="9">(AE4-AD4)/AD4</f>
        <v>0.30311322989745054</v>
      </c>
      <c r="AG4" s="33">
        <v>3.5930422488924522E-2</v>
      </c>
      <c r="AH4" s="31">
        <v>4.3067966292575796E-2</v>
      </c>
      <c r="AI4" s="34">
        <f t="shared" ref="AI4:AI62" si="10">AH4-AG4</f>
        <v>7.1375438036512737E-3</v>
      </c>
      <c r="AJ4" s="14">
        <v>5192501</v>
      </c>
      <c r="AK4" s="15">
        <v>4248986</v>
      </c>
      <c r="AL4" s="16">
        <f t="shared" ref="AL4:AL62" si="11">(AK4-AJ4)/AJ4</f>
        <v>-0.18170723510693595</v>
      </c>
      <c r="AM4" s="14">
        <v>2057293</v>
      </c>
      <c r="AN4" s="15">
        <v>2397376</v>
      </c>
      <c r="AO4" s="16">
        <f t="shared" ref="AO4:AO62" si="12">(AN4-AM4)/AM4</f>
        <v>0.16530605995354089</v>
      </c>
      <c r="AP4" s="14">
        <v>7249794</v>
      </c>
      <c r="AQ4" s="15">
        <v>6646362</v>
      </c>
      <c r="AR4" s="16">
        <f t="shared" ref="AR4:AR62" si="13">(AQ4-AP4)/AP4</f>
        <v>-8.3234365004026326E-2</v>
      </c>
    </row>
    <row r="5" spans="1:44" x14ac:dyDescent="0.25">
      <c r="A5" s="29" t="s">
        <v>31</v>
      </c>
      <c r="B5" s="30">
        <v>2019</v>
      </c>
      <c r="C5" s="14">
        <v>152851908</v>
      </c>
      <c r="D5" s="15">
        <v>165265921</v>
      </c>
      <c r="E5" s="16">
        <f t="shared" si="0"/>
        <v>8.1215950539524837E-2</v>
      </c>
      <c r="F5" s="17">
        <v>57111233</v>
      </c>
      <c r="G5" s="18">
        <v>60821173</v>
      </c>
      <c r="H5" s="16">
        <f t="shared" si="1"/>
        <v>6.4959900270407406E-2</v>
      </c>
      <c r="I5" s="17">
        <v>819727</v>
      </c>
      <c r="J5" s="18">
        <v>749573</v>
      </c>
      <c r="K5" s="16">
        <f t="shared" si="2"/>
        <v>-8.5582151130803308E-2</v>
      </c>
      <c r="L5" s="14">
        <v>57930960</v>
      </c>
      <c r="M5" s="15">
        <v>61570746</v>
      </c>
      <c r="N5" s="16">
        <f t="shared" si="3"/>
        <v>6.2829720066782946E-2</v>
      </c>
      <c r="O5" s="14">
        <v>50301121</v>
      </c>
      <c r="P5" s="15">
        <v>59747524</v>
      </c>
      <c r="Q5" s="16">
        <f t="shared" si="4"/>
        <v>0.18779706718663386</v>
      </c>
      <c r="R5" s="14">
        <v>7629839</v>
      </c>
      <c r="S5" s="15">
        <v>1823221</v>
      </c>
      <c r="T5" s="16">
        <f t="shared" si="5"/>
        <v>-0.76104069823753817</v>
      </c>
      <c r="U5" s="33">
        <v>0.13170572350259688</v>
      </c>
      <c r="V5" s="31">
        <v>2.9611806230186003E-2</v>
      </c>
      <c r="W5" s="16">
        <f t="shared" si="6"/>
        <v>-0.10209391727241088</v>
      </c>
      <c r="X5" s="14">
        <v>2829943</v>
      </c>
      <c r="Y5" s="15">
        <v>-6236749</v>
      </c>
      <c r="Z5" s="16">
        <f t="shared" si="7"/>
        <v>-3.2038426215651694</v>
      </c>
      <c r="AA5" s="14">
        <v>60760903</v>
      </c>
      <c r="AB5" s="15">
        <v>55333997</v>
      </c>
      <c r="AC5" s="16">
        <f t="shared" si="8"/>
        <v>-8.9315756219093712E-2</v>
      </c>
      <c r="AD5" s="14">
        <v>10459782</v>
      </c>
      <c r="AE5" s="15">
        <v>-4413528</v>
      </c>
      <c r="AF5" s="16">
        <f t="shared" si="9"/>
        <v>-1.4219521974740965</v>
      </c>
      <c r="AG5" s="33">
        <v>0.1721465857740791</v>
      </c>
      <c r="AH5" s="31">
        <v>-7.9761597558188319E-2</v>
      </c>
      <c r="AI5" s="34">
        <f t="shared" si="10"/>
        <v>-0.25190818333226739</v>
      </c>
      <c r="AJ5" s="14">
        <v>2488835</v>
      </c>
      <c r="AK5" s="15">
        <v>2226011</v>
      </c>
      <c r="AL5" s="16">
        <f t="shared" si="11"/>
        <v>-0.1056012150263075</v>
      </c>
      <c r="AM5" s="14">
        <v>459646</v>
      </c>
      <c r="AN5" s="15">
        <v>1268482</v>
      </c>
      <c r="AO5" s="16">
        <f t="shared" si="12"/>
        <v>1.7596933292142214</v>
      </c>
      <c r="AP5" s="14">
        <v>2948481</v>
      </c>
      <c r="AQ5" s="15">
        <v>3494493</v>
      </c>
      <c r="AR5" s="16">
        <f t="shared" si="13"/>
        <v>0.18518416771212023</v>
      </c>
    </row>
    <row r="6" spans="1:44" x14ac:dyDescent="0.25">
      <c r="A6" s="29" t="s">
        <v>32</v>
      </c>
      <c r="B6" s="30">
        <v>2019</v>
      </c>
      <c r="C6" s="14">
        <v>1687371565</v>
      </c>
      <c r="D6" s="15">
        <v>2018511865</v>
      </c>
      <c r="E6" s="16">
        <f t="shared" si="0"/>
        <v>0.19624622511639872</v>
      </c>
      <c r="F6" s="17">
        <v>531833378</v>
      </c>
      <c r="G6" s="18">
        <v>656600613</v>
      </c>
      <c r="H6" s="16">
        <f t="shared" si="1"/>
        <v>0.23459835384758421</v>
      </c>
      <c r="I6" s="17">
        <v>14799014</v>
      </c>
      <c r="J6" s="18">
        <v>6089681</v>
      </c>
      <c r="K6" s="16">
        <f t="shared" si="2"/>
        <v>-0.58850765328014421</v>
      </c>
      <c r="L6" s="14">
        <v>546632392</v>
      </c>
      <c r="M6" s="15">
        <v>662690295</v>
      </c>
      <c r="N6" s="16">
        <f t="shared" si="3"/>
        <v>0.21231435366530566</v>
      </c>
      <c r="O6" s="14">
        <v>502060656</v>
      </c>
      <c r="P6" s="15">
        <v>598624451</v>
      </c>
      <c r="Q6" s="16">
        <f t="shared" si="4"/>
        <v>0.19233491779527134</v>
      </c>
      <c r="R6" s="14">
        <v>44571736</v>
      </c>
      <c r="S6" s="15">
        <v>64065843</v>
      </c>
      <c r="T6" s="16">
        <f t="shared" si="5"/>
        <v>0.4373647685609553</v>
      </c>
      <c r="U6" s="33">
        <v>8.1538775696995289E-2</v>
      </c>
      <c r="V6" s="31">
        <v>9.6675390425025015E-2</v>
      </c>
      <c r="W6" s="16">
        <f t="shared" si="6"/>
        <v>1.5136614728029726E-2</v>
      </c>
      <c r="X6" s="14">
        <v>37880357</v>
      </c>
      <c r="Y6" s="15">
        <v>7834827</v>
      </c>
      <c r="Z6" s="16">
        <f t="shared" si="7"/>
        <v>-0.79316913512721121</v>
      </c>
      <c r="AA6" s="14">
        <v>584512749</v>
      </c>
      <c r="AB6" s="15">
        <v>670525122</v>
      </c>
      <c r="AC6" s="16">
        <f t="shared" si="8"/>
        <v>0.14715226168659667</v>
      </c>
      <c r="AD6" s="14">
        <v>81880357</v>
      </c>
      <c r="AE6" s="15">
        <v>71900670</v>
      </c>
      <c r="AF6" s="16">
        <f t="shared" si="9"/>
        <v>-0.12188133229560785</v>
      </c>
      <c r="AG6" s="33">
        <v>0.14008309851253561</v>
      </c>
      <c r="AH6" s="31">
        <v>0.10723038949762125</v>
      </c>
      <c r="AI6" s="34">
        <f t="shared" si="10"/>
        <v>-3.2852709014914369E-2</v>
      </c>
      <c r="AJ6" s="14">
        <v>17127041</v>
      </c>
      <c r="AK6" s="15">
        <v>16106187</v>
      </c>
      <c r="AL6" s="16">
        <f t="shared" si="11"/>
        <v>-5.960480855975063E-2</v>
      </c>
      <c r="AM6" s="14">
        <v>10044151</v>
      </c>
      <c r="AN6" s="15">
        <v>11265377</v>
      </c>
      <c r="AO6" s="16">
        <f t="shared" si="12"/>
        <v>0.12158578659361055</v>
      </c>
      <c r="AP6" s="14">
        <v>27171192</v>
      </c>
      <c r="AQ6" s="15">
        <v>27371564</v>
      </c>
      <c r="AR6" s="16">
        <f t="shared" si="13"/>
        <v>7.3744280339265202E-3</v>
      </c>
    </row>
    <row r="7" spans="1:44" x14ac:dyDescent="0.25">
      <c r="A7" s="29" t="s">
        <v>33</v>
      </c>
      <c r="B7" s="30">
        <v>2019</v>
      </c>
      <c r="C7" s="14">
        <v>652939909</v>
      </c>
      <c r="D7" s="15">
        <v>709716855</v>
      </c>
      <c r="E7" s="16">
        <f t="shared" si="0"/>
        <v>8.6955851859255862E-2</v>
      </c>
      <c r="F7" s="17">
        <v>175689912</v>
      </c>
      <c r="G7" s="18">
        <v>196363792</v>
      </c>
      <c r="H7" s="16">
        <f t="shared" si="1"/>
        <v>0.11767255026002858</v>
      </c>
      <c r="I7" s="17">
        <v>6499530</v>
      </c>
      <c r="J7" s="18">
        <v>3034698</v>
      </c>
      <c r="K7" s="16">
        <f t="shared" si="2"/>
        <v>-0.53308962340353838</v>
      </c>
      <c r="L7" s="14">
        <v>182189441</v>
      </c>
      <c r="M7" s="15">
        <v>199398489</v>
      </c>
      <c r="N7" s="16">
        <f t="shared" si="3"/>
        <v>9.4456890067520435E-2</v>
      </c>
      <c r="O7" s="14">
        <v>172303316</v>
      </c>
      <c r="P7" s="15">
        <v>191592323</v>
      </c>
      <c r="Q7" s="16">
        <f t="shared" si="4"/>
        <v>0.1119479731893262</v>
      </c>
      <c r="R7" s="14">
        <v>9866125</v>
      </c>
      <c r="S7" s="15">
        <v>7806167</v>
      </c>
      <c r="T7" s="16">
        <f t="shared" si="5"/>
        <v>-0.20879098937019347</v>
      </c>
      <c r="U7" s="33">
        <v>5.4153110881985746E-2</v>
      </c>
      <c r="V7" s="31">
        <v>3.9148576496986394E-2</v>
      </c>
      <c r="W7" s="16">
        <f t="shared" si="6"/>
        <v>-1.5004534384999352E-2</v>
      </c>
      <c r="X7" s="14">
        <v>9260635</v>
      </c>
      <c r="Y7" s="15">
        <v>3046877</v>
      </c>
      <c r="Z7" s="16">
        <f t="shared" si="7"/>
        <v>-0.6709861688750286</v>
      </c>
      <c r="AA7" s="14">
        <v>191450076</v>
      </c>
      <c r="AB7" s="15">
        <v>202445366</v>
      </c>
      <c r="AC7" s="16">
        <f t="shared" si="8"/>
        <v>5.7431630374489902E-2</v>
      </c>
      <c r="AD7" s="14">
        <v>19146760</v>
      </c>
      <c r="AE7" s="15">
        <v>10853044</v>
      </c>
      <c r="AF7" s="16">
        <f t="shared" si="9"/>
        <v>-0.43316550685337885</v>
      </c>
      <c r="AG7" s="33">
        <v>0.10000915330010107</v>
      </c>
      <c r="AH7" s="31">
        <v>5.36097427885803E-2</v>
      </c>
      <c r="AI7" s="34">
        <f t="shared" si="10"/>
        <v>-4.6399410511520772E-2</v>
      </c>
      <c r="AJ7" s="14">
        <v>11105187</v>
      </c>
      <c r="AK7" s="15">
        <v>9345061</v>
      </c>
      <c r="AL7" s="16">
        <f t="shared" si="11"/>
        <v>-0.15849584522980117</v>
      </c>
      <c r="AM7" s="14">
        <v>4184922</v>
      </c>
      <c r="AN7" s="15">
        <v>6407513</v>
      </c>
      <c r="AO7" s="16">
        <f t="shared" si="12"/>
        <v>0.53109496425500879</v>
      </c>
      <c r="AP7" s="14">
        <v>15290109</v>
      </c>
      <c r="AQ7" s="15">
        <v>15752574</v>
      </c>
      <c r="AR7" s="16">
        <f t="shared" si="13"/>
        <v>3.0246023753002678E-2</v>
      </c>
    </row>
    <row r="8" spans="1:44" x14ac:dyDescent="0.25">
      <c r="A8" s="29" t="s">
        <v>34</v>
      </c>
      <c r="B8" s="30">
        <v>2019</v>
      </c>
      <c r="C8" s="14">
        <v>478695620</v>
      </c>
      <c r="D8" s="15">
        <v>499647775</v>
      </c>
      <c r="E8" s="16">
        <f t="shared" si="0"/>
        <v>4.376926406805226E-2</v>
      </c>
      <c r="F8" s="17">
        <v>183842618</v>
      </c>
      <c r="G8" s="18">
        <v>185535036</v>
      </c>
      <c r="H8" s="16">
        <f t="shared" si="1"/>
        <v>9.2057979722634277E-3</v>
      </c>
      <c r="I8" s="17">
        <v>3152915</v>
      </c>
      <c r="J8" s="18">
        <v>1648409</v>
      </c>
      <c r="K8" s="16">
        <f t="shared" si="2"/>
        <v>-0.47717937210486167</v>
      </c>
      <c r="L8" s="14">
        <v>186995533</v>
      </c>
      <c r="M8" s="15">
        <v>187183445</v>
      </c>
      <c r="N8" s="16">
        <f t="shared" si="3"/>
        <v>1.0049010101219904E-3</v>
      </c>
      <c r="O8" s="14">
        <v>176966971</v>
      </c>
      <c r="P8" s="15">
        <v>180690439</v>
      </c>
      <c r="Q8" s="16">
        <f t="shared" si="4"/>
        <v>2.1040468619423904E-2</v>
      </c>
      <c r="R8" s="14">
        <v>10028562</v>
      </c>
      <c r="S8" s="15">
        <v>6493006</v>
      </c>
      <c r="T8" s="16">
        <f t="shared" si="5"/>
        <v>-0.35254865054431533</v>
      </c>
      <c r="U8" s="33">
        <v>5.362995489309362E-2</v>
      </c>
      <c r="V8" s="31">
        <v>3.4687928732158979E-2</v>
      </c>
      <c r="W8" s="16">
        <f t="shared" si="6"/>
        <v>-1.8942026160934641E-2</v>
      </c>
      <c r="X8" s="14">
        <v>-1906253</v>
      </c>
      <c r="Y8" s="15">
        <v>4640879</v>
      </c>
      <c r="Z8" s="16">
        <f t="shared" si="7"/>
        <v>-3.4345556439780029</v>
      </c>
      <c r="AA8" s="14">
        <v>185089280</v>
      </c>
      <c r="AB8" s="15">
        <v>191824324</v>
      </c>
      <c r="AC8" s="16">
        <f t="shared" si="8"/>
        <v>3.6388082551296323E-2</v>
      </c>
      <c r="AD8" s="14">
        <v>8122309</v>
      </c>
      <c r="AE8" s="15">
        <v>11133885</v>
      </c>
      <c r="AF8" s="16">
        <f t="shared" si="9"/>
        <v>0.37077830946840362</v>
      </c>
      <c r="AG8" s="33">
        <v>4.3883195180185477E-2</v>
      </c>
      <c r="AH8" s="31">
        <v>5.8042091679676659E-2</v>
      </c>
      <c r="AI8" s="34">
        <f t="shared" si="10"/>
        <v>1.4158896499491182E-2</v>
      </c>
      <c r="AJ8" s="14">
        <v>2432062</v>
      </c>
      <c r="AK8" s="15">
        <v>2111398</v>
      </c>
      <c r="AL8" s="16">
        <f t="shared" si="11"/>
        <v>-0.13184861241201909</v>
      </c>
      <c r="AM8" s="14">
        <v>2627564</v>
      </c>
      <c r="AN8" s="15">
        <v>3189414</v>
      </c>
      <c r="AO8" s="16">
        <f t="shared" si="12"/>
        <v>0.21382923498723533</v>
      </c>
      <c r="AP8" s="14">
        <v>5059626</v>
      </c>
      <c r="AQ8" s="15">
        <v>5300812</v>
      </c>
      <c r="AR8" s="16">
        <f t="shared" si="13"/>
        <v>4.7668740733010702E-2</v>
      </c>
    </row>
    <row r="9" spans="1:44" x14ac:dyDescent="0.25">
      <c r="A9" s="29" t="s">
        <v>35</v>
      </c>
      <c r="B9" s="30">
        <v>2019</v>
      </c>
      <c r="C9" s="14">
        <v>34213318</v>
      </c>
      <c r="D9" s="15">
        <v>36293631</v>
      </c>
      <c r="E9" s="16">
        <f t="shared" si="0"/>
        <v>6.0804187421985789E-2</v>
      </c>
      <c r="F9" s="17">
        <v>23466616</v>
      </c>
      <c r="G9" s="18">
        <v>25151167</v>
      </c>
      <c r="H9" s="16">
        <f t="shared" si="1"/>
        <v>7.1784998740338196E-2</v>
      </c>
      <c r="I9" s="17">
        <v>1855831</v>
      </c>
      <c r="J9" s="18">
        <v>1569145</v>
      </c>
      <c r="K9" s="16">
        <f t="shared" si="2"/>
        <v>-0.15447850585532844</v>
      </c>
      <c r="L9" s="14">
        <v>25322447</v>
      </c>
      <c r="M9" s="15">
        <v>26720312</v>
      </c>
      <c r="N9" s="16">
        <f t="shared" si="3"/>
        <v>5.5202603445077797E-2</v>
      </c>
      <c r="O9" s="14">
        <v>26029064</v>
      </c>
      <c r="P9" s="15">
        <v>26349217</v>
      </c>
      <c r="Q9" s="16">
        <f t="shared" si="4"/>
        <v>1.2299827608092246E-2</v>
      </c>
      <c r="R9" s="14">
        <v>-706617</v>
      </c>
      <c r="S9" s="15">
        <v>371095</v>
      </c>
      <c r="T9" s="16">
        <f t="shared" si="5"/>
        <v>-1.5251713445897848</v>
      </c>
      <c r="U9" s="33">
        <v>-2.7904767655353369E-2</v>
      </c>
      <c r="V9" s="31">
        <v>1.3888123761429134E-2</v>
      </c>
      <c r="W9" s="16">
        <f t="shared" si="6"/>
        <v>4.1792891416782503E-2</v>
      </c>
      <c r="X9" s="14">
        <v>1289191</v>
      </c>
      <c r="Y9" s="15">
        <v>0</v>
      </c>
      <c r="Z9" s="16" t="str">
        <f t="shared" si="7"/>
        <v>NA</v>
      </c>
      <c r="AA9" s="14">
        <v>26611638</v>
      </c>
      <c r="AB9" s="15">
        <v>26720312</v>
      </c>
      <c r="AC9" s="16">
        <f t="shared" si="8"/>
        <v>4.083702025407079E-3</v>
      </c>
      <c r="AD9" s="14">
        <v>582574</v>
      </c>
      <c r="AE9" s="15">
        <v>371095</v>
      </c>
      <c r="AF9" s="16">
        <f t="shared" si="9"/>
        <v>-0.36300796122037715</v>
      </c>
      <c r="AG9" s="33">
        <v>2.1891700165168337E-2</v>
      </c>
      <c r="AH9" s="31">
        <v>1.3888123761429134E-2</v>
      </c>
      <c r="AI9" s="34">
        <f t="shared" si="10"/>
        <v>-8.0035764037392036E-3</v>
      </c>
      <c r="AJ9" s="14">
        <v>130513</v>
      </c>
      <c r="AK9" s="15">
        <v>212333</v>
      </c>
      <c r="AL9" s="16">
        <f t="shared" si="11"/>
        <v>0.62691072919939006</v>
      </c>
      <c r="AM9" s="14">
        <v>915974</v>
      </c>
      <c r="AN9" s="15">
        <v>765915</v>
      </c>
      <c r="AO9" s="16">
        <f t="shared" si="12"/>
        <v>-0.16382451903656653</v>
      </c>
      <c r="AP9" s="14">
        <v>1046487</v>
      </c>
      <c r="AQ9" s="15">
        <v>978248</v>
      </c>
      <c r="AR9" s="16">
        <f t="shared" si="13"/>
        <v>-6.5207690109862812E-2</v>
      </c>
    </row>
    <row r="10" spans="1:44" x14ac:dyDescent="0.25">
      <c r="A10" s="29" t="s">
        <v>36</v>
      </c>
      <c r="B10" s="30">
        <v>2019</v>
      </c>
      <c r="C10" s="14">
        <v>263318515</v>
      </c>
      <c r="D10" s="15">
        <v>285344642</v>
      </c>
      <c r="E10" s="16">
        <f t="shared" si="0"/>
        <v>8.36482273189183E-2</v>
      </c>
      <c r="F10" s="17">
        <v>136838727</v>
      </c>
      <c r="G10" s="18">
        <v>142393823</v>
      </c>
      <c r="H10" s="16">
        <f t="shared" si="1"/>
        <v>4.0595934512018664E-2</v>
      </c>
      <c r="I10" s="17">
        <v>1852898</v>
      </c>
      <c r="J10" s="18">
        <v>1709014</v>
      </c>
      <c r="K10" s="16">
        <f t="shared" si="2"/>
        <v>-7.7653491989305407E-2</v>
      </c>
      <c r="L10" s="14">
        <v>138691625</v>
      </c>
      <c r="M10" s="15">
        <v>144102837</v>
      </c>
      <c r="N10" s="16">
        <f t="shared" si="3"/>
        <v>3.9016141025097949E-2</v>
      </c>
      <c r="O10" s="14">
        <v>122317452</v>
      </c>
      <c r="P10" s="15">
        <v>132835679</v>
      </c>
      <c r="Q10" s="16">
        <f t="shared" si="4"/>
        <v>8.5991220615027203E-2</v>
      </c>
      <c r="R10" s="14">
        <v>16374173</v>
      </c>
      <c r="S10" s="15">
        <v>11267158</v>
      </c>
      <c r="T10" s="16">
        <f t="shared" si="5"/>
        <v>-0.31189453049018107</v>
      </c>
      <c r="U10" s="33">
        <v>0.1180617286732346</v>
      </c>
      <c r="V10" s="31">
        <v>7.8188314918463397E-2</v>
      </c>
      <c r="W10" s="16">
        <f t="shared" si="6"/>
        <v>-3.98734137547712E-2</v>
      </c>
      <c r="X10" s="14">
        <v>-2252601</v>
      </c>
      <c r="Y10" s="15">
        <v>9450962</v>
      </c>
      <c r="Z10" s="16">
        <f t="shared" si="7"/>
        <v>-5.1955774680025444</v>
      </c>
      <c r="AA10" s="14">
        <v>136439024</v>
      </c>
      <c r="AB10" s="15">
        <v>153553799</v>
      </c>
      <c r="AC10" s="16">
        <f t="shared" si="8"/>
        <v>0.12543900196764821</v>
      </c>
      <c r="AD10" s="14">
        <v>14121572</v>
      </c>
      <c r="AE10" s="15">
        <v>20718120</v>
      </c>
      <c r="AF10" s="16">
        <f t="shared" si="9"/>
        <v>0.46712561462704011</v>
      </c>
      <c r="AG10" s="33">
        <v>0.10350097491169388</v>
      </c>
      <c r="AH10" s="31">
        <v>0.13492417729111345</v>
      </c>
      <c r="AI10" s="34">
        <f t="shared" si="10"/>
        <v>3.1423202379419563E-2</v>
      </c>
      <c r="AJ10" s="14">
        <v>2520306</v>
      </c>
      <c r="AK10" s="15">
        <v>2760452</v>
      </c>
      <c r="AL10" s="16">
        <f t="shared" si="11"/>
        <v>9.5284461489993671E-2</v>
      </c>
      <c r="AM10" s="14">
        <v>3872640</v>
      </c>
      <c r="AN10" s="15">
        <v>2942239</v>
      </c>
      <c r="AO10" s="16">
        <f t="shared" si="12"/>
        <v>-0.24024980375144603</v>
      </c>
      <c r="AP10" s="14">
        <v>6392946</v>
      </c>
      <c r="AQ10" s="15">
        <v>5702691</v>
      </c>
      <c r="AR10" s="16">
        <f t="shared" si="13"/>
        <v>-0.10797134842058731</v>
      </c>
    </row>
    <row r="11" spans="1:44" x14ac:dyDescent="0.25">
      <c r="A11" s="29" t="s">
        <v>37</v>
      </c>
      <c r="B11" s="30">
        <v>2019</v>
      </c>
      <c r="C11" s="14">
        <v>44195350</v>
      </c>
      <c r="D11" s="15">
        <v>50638781</v>
      </c>
      <c r="E11" s="16">
        <f t="shared" si="0"/>
        <v>0.14579431999067774</v>
      </c>
      <c r="F11" s="17">
        <v>26591215</v>
      </c>
      <c r="G11" s="18">
        <v>28123637</v>
      </c>
      <c r="H11" s="16">
        <f t="shared" si="1"/>
        <v>5.7628882320721338E-2</v>
      </c>
      <c r="I11" s="17">
        <v>453523</v>
      </c>
      <c r="J11" s="18">
        <v>1986852</v>
      </c>
      <c r="K11" s="16">
        <f t="shared" si="2"/>
        <v>3.3809288613807897</v>
      </c>
      <c r="L11" s="14">
        <v>27044738</v>
      </c>
      <c r="M11" s="15">
        <v>30110489</v>
      </c>
      <c r="N11" s="16">
        <f t="shared" si="3"/>
        <v>0.11335850249316522</v>
      </c>
      <c r="O11" s="14">
        <v>26084939</v>
      </c>
      <c r="P11" s="15">
        <v>29590285</v>
      </c>
      <c r="Q11" s="16">
        <f t="shared" si="4"/>
        <v>0.13438198954576816</v>
      </c>
      <c r="R11" s="14">
        <v>959799</v>
      </c>
      <c r="S11" s="15">
        <v>520204</v>
      </c>
      <c r="T11" s="16">
        <f t="shared" si="5"/>
        <v>-0.45800735362299816</v>
      </c>
      <c r="U11" s="33">
        <v>3.5489306644420071E-2</v>
      </c>
      <c r="V11" s="31">
        <v>1.7276504542985006E-2</v>
      </c>
      <c r="W11" s="16">
        <f t="shared" si="6"/>
        <v>-1.8212802101435065E-2</v>
      </c>
      <c r="X11" s="14">
        <v>162182</v>
      </c>
      <c r="Y11" s="15">
        <v>221606</v>
      </c>
      <c r="Z11" s="16">
        <f t="shared" si="7"/>
        <v>0.36640317667805306</v>
      </c>
      <c r="AA11" s="14">
        <v>27206920</v>
      </c>
      <c r="AB11" s="15">
        <v>30332095</v>
      </c>
      <c r="AC11" s="16">
        <f t="shared" si="8"/>
        <v>0.11486691621102278</v>
      </c>
      <c r="AD11" s="14">
        <v>1121981</v>
      </c>
      <c r="AE11" s="15">
        <v>741810</v>
      </c>
      <c r="AF11" s="16">
        <f t="shared" si="9"/>
        <v>-0.33883907124986967</v>
      </c>
      <c r="AG11" s="33">
        <v>4.1238809832204452E-2</v>
      </c>
      <c r="AH11" s="31">
        <v>2.4456273132469088E-2</v>
      </c>
      <c r="AI11" s="34">
        <f t="shared" si="10"/>
        <v>-1.6782536699735364E-2</v>
      </c>
      <c r="AJ11" s="14">
        <v>128043</v>
      </c>
      <c r="AK11" s="15">
        <v>222475</v>
      </c>
      <c r="AL11" s="16">
        <f t="shared" si="11"/>
        <v>0.7375022453394563</v>
      </c>
      <c r="AM11" s="14">
        <v>-94804</v>
      </c>
      <c r="AN11" s="15">
        <v>508025</v>
      </c>
      <c r="AO11" s="16">
        <f t="shared" si="12"/>
        <v>-6.3586873971562383</v>
      </c>
      <c r="AP11" s="14">
        <v>33239</v>
      </c>
      <c r="AQ11" s="15">
        <v>730500</v>
      </c>
      <c r="AR11" s="16">
        <f t="shared" si="13"/>
        <v>20.977195463160744</v>
      </c>
    </row>
    <row r="12" spans="1:44" x14ac:dyDescent="0.25">
      <c r="A12" s="29" t="s">
        <v>38</v>
      </c>
      <c r="B12" s="30">
        <v>2019</v>
      </c>
      <c r="C12" s="14">
        <v>68835966</v>
      </c>
      <c r="D12" s="15">
        <v>77178575</v>
      </c>
      <c r="E12" s="16">
        <f t="shared" si="0"/>
        <v>0.12119549538972112</v>
      </c>
      <c r="F12" s="17">
        <v>42489686</v>
      </c>
      <c r="G12" s="18">
        <v>45577514</v>
      </c>
      <c r="H12" s="16">
        <f t="shared" si="1"/>
        <v>7.2672412782716259E-2</v>
      </c>
      <c r="I12" s="17">
        <v>341276</v>
      </c>
      <c r="J12" s="18">
        <v>379003</v>
      </c>
      <c r="K12" s="16">
        <f t="shared" si="2"/>
        <v>0.11054688873521724</v>
      </c>
      <c r="L12" s="14">
        <v>42830962</v>
      </c>
      <c r="M12" s="15">
        <v>45956517</v>
      </c>
      <c r="N12" s="16">
        <f t="shared" si="3"/>
        <v>7.297419562978763E-2</v>
      </c>
      <c r="O12" s="14">
        <v>42946545</v>
      </c>
      <c r="P12" s="15">
        <v>45249008</v>
      </c>
      <c r="Q12" s="16">
        <f t="shared" si="4"/>
        <v>5.3612298730899073E-2</v>
      </c>
      <c r="R12" s="14">
        <v>-115583</v>
      </c>
      <c r="S12" s="15">
        <v>707509</v>
      </c>
      <c r="T12" s="16">
        <f t="shared" si="5"/>
        <v>-7.1212202486524836</v>
      </c>
      <c r="U12" s="33">
        <v>-2.6985851963820004E-3</v>
      </c>
      <c r="V12" s="31">
        <v>1.5395183233751157E-2</v>
      </c>
      <c r="W12" s="16">
        <f t="shared" si="6"/>
        <v>1.8093768430133158E-2</v>
      </c>
      <c r="X12" s="14">
        <v>-717457</v>
      </c>
      <c r="Y12" s="15">
        <v>680896</v>
      </c>
      <c r="Z12" s="16">
        <f t="shared" si="7"/>
        <v>-1.9490408484410913</v>
      </c>
      <c r="AA12" s="14">
        <v>42113505</v>
      </c>
      <c r="AB12" s="15">
        <v>46637413</v>
      </c>
      <c r="AC12" s="16">
        <f t="shared" si="8"/>
        <v>0.10742178785641328</v>
      </c>
      <c r="AD12" s="14">
        <v>-833040</v>
      </c>
      <c r="AE12" s="15">
        <v>1388405</v>
      </c>
      <c r="AF12" s="16">
        <f t="shared" si="9"/>
        <v>-2.6666726687794102</v>
      </c>
      <c r="AG12" s="33">
        <v>-1.9780828026543979E-2</v>
      </c>
      <c r="AH12" s="31">
        <v>2.9770197587932246E-2</v>
      </c>
      <c r="AI12" s="34">
        <f t="shared" si="10"/>
        <v>4.9551025614476225E-2</v>
      </c>
      <c r="AJ12" s="14">
        <v>274920</v>
      </c>
      <c r="AK12" s="15">
        <v>230285</v>
      </c>
      <c r="AL12" s="16">
        <f t="shared" si="11"/>
        <v>-0.16235632183908047</v>
      </c>
      <c r="AM12" s="14">
        <v>1147719</v>
      </c>
      <c r="AN12" s="15">
        <v>1349915</v>
      </c>
      <c r="AO12" s="16">
        <f t="shared" si="12"/>
        <v>0.17617204211135304</v>
      </c>
      <c r="AP12" s="14">
        <v>1422639</v>
      </c>
      <c r="AQ12" s="15">
        <v>1580200</v>
      </c>
      <c r="AR12" s="16">
        <f t="shared" si="13"/>
        <v>0.1107526224151032</v>
      </c>
    </row>
    <row r="13" spans="1:44" x14ac:dyDescent="0.25">
      <c r="A13" s="29" t="s">
        <v>39</v>
      </c>
      <c r="B13" s="30">
        <v>2019</v>
      </c>
      <c r="C13" s="14">
        <v>823324043</v>
      </c>
      <c r="D13" s="15">
        <v>1632707</v>
      </c>
      <c r="E13" s="16">
        <f t="shared" si="0"/>
        <v>-0.99801693268418257</v>
      </c>
      <c r="F13" s="17">
        <v>400007519</v>
      </c>
      <c r="G13" s="18">
        <v>411550762</v>
      </c>
      <c r="H13" s="16">
        <f t="shared" si="1"/>
        <v>2.8857565049920975E-2</v>
      </c>
      <c r="I13" s="17">
        <v>26441130</v>
      </c>
      <c r="J13" s="18">
        <v>35019569</v>
      </c>
      <c r="K13" s="16">
        <f t="shared" si="2"/>
        <v>0.32443541558170924</v>
      </c>
      <c r="L13" s="14">
        <v>426448649</v>
      </c>
      <c r="M13" s="15">
        <v>446570331</v>
      </c>
      <c r="N13" s="16">
        <f t="shared" si="3"/>
        <v>4.7184302370717558E-2</v>
      </c>
      <c r="O13" s="14">
        <v>450167849</v>
      </c>
      <c r="P13" s="15">
        <v>456763053</v>
      </c>
      <c r="Q13" s="16">
        <f t="shared" si="4"/>
        <v>1.4650544268433529E-2</v>
      </c>
      <c r="R13" s="14">
        <v>-23719200</v>
      </c>
      <c r="S13" s="15">
        <v>10192723</v>
      </c>
      <c r="T13" s="16">
        <f t="shared" si="5"/>
        <v>-1.4297245691254343</v>
      </c>
      <c r="U13" s="33">
        <v>-5.5620295797912118E-2</v>
      </c>
      <c r="V13" s="31">
        <v>2.2824451810704818E-2</v>
      </c>
      <c r="W13" s="16">
        <f t="shared" si="6"/>
        <v>7.8444747608616944E-2</v>
      </c>
      <c r="X13" s="14">
        <v>-662433</v>
      </c>
      <c r="Y13" s="15">
        <v>1902389</v>
      </c>
      <c r="Z13" s="16">
        <f t="shared" si="7"/>
        <v>-3.8718209992557737</v>
      </c>
      <c r="AA13" s="14">
        <v>425786216</v>
      </c>
      <c r="AB13" s="15">
        <v>448472720</v>
      </c>
      <c r="AC13" s="16">
        <f t="shared" si="8"/>
        <v>5.3281443004721409E-2</v>
      </c>
      <c r="AD13" s="14">
        <v>-24381633</v>
      </c>
      <c r="AE13" s="15">
        <v>-8290333</v>
      </c>
      <c r="AF13" s="16">
        <f t="shared" si="9"/>
        <v>-0.65997630265372298</v>
      </c>
      <c r="AG13" s="33">
        <v>-5.7262616974899913E-2</v>
      </c>
      <c r="AH13" s="31">
        <v>-1.8485701872791728E-2</v>
      </c>
      <c r="AI13" s="34">
        <f t="shared" si="10"/>
        <v>3.8776915102108185E-2</v>
      </c>
      <c r="AJ13" s="14">
        <v>11087309</v>
      </c>
      <c r="AK13" s="15">
        <v>10448369</v>
      </c>
      <c r="AL13" s="16">
        <f t="shared" si="11"/>
        <v>-5.7628050232928475E-2</v>
      </c>
      <c r="AM13" s="14">
        <v>3627775</v>
      </c>
      <c r="AN13" s="15">
        <v>4053886</v>
      </c>
      <c r="AO13" s="16">
        <f t="shared" si="12"/>
        <v>0.11745794598617609</v>
      </c>
      <c r="AP13" s="14">
        <v>14715084</v>
      </c>
      <c r="AQ13" s="15">
        <v>14502255</v>
      </c>
      <c r="AR13" s="16">
        <f t="shared" si="13"/>
        <v>-1.446332212578603E-2</v>
      </c>
    </row>
    <row r="14" spans="1:44" x14ac:dyDescent="0.25">
      <c r="A14" s="29" t="s">
        <v>40</v>
      </c>
      <c r="B14" s="30">
        <v>2019</v>
      </c>
      <c r="C14" s="14">
        <v>161909646</v>
      </c>
      <c r="D14" s="15">
        <v>179021763</v>
      </c>
      <c r="E14" s="16">
        <f t="shared" si="0"/>
        <v>0.10568929907980899</v>
      </c>
      <c r="F14" s="17">
        <v>98024276</v>
      </c>
      <c r="G14" s="18">
        <v>109569813</v>
      </c>
      <c r="H14" s="16">
        <f t="shared" si="1"/>
        <v>0.11778242565137639</v>
      </c>
      <c r="I14" s="17">
        <v>7408368</v>
      </c>
      <c r="J14" s="18">
        <v>8172804</v>
      </c>
      <c r="K14" s="16">
        <f t="shared" si="2"/>
        <v>0.10318547890709533</v>
      </c>
      <c r="L14" s="14">
        <v>105432644</v>
      </c>
      <c r="M14" s="15">
        <v>117742617</v>
      </c>
      <c r="N14" s="16">
        <f t="shared" si="3"/>
        <v>0.11675675135302498</v>
      </c>
      <c r="O14" s="14">
        <v>101818993</v>
      </c>
      <c r="P14" s="15">
        <v>114713501</v>
      </c>
      <c r="Q14" s="16">
        <f t="shared" si="4"/>
        <v>0.12664148033756334</v>
      </c>
      <c r="R14" s="14">
        <v>3613651</v>
      </c>
      <c r="S14" s="15">
        <v>3029116</v>
      </c>
      <c r="T14" s="16">
        <f t="shared" si="5"/>
        <v>-0.16175745803897498</v>
      </c>
      <c r="U14" s="33">
        <v>3.4274498513003238E-2</v>
      </c>
      <c r="V14" s="31">
        <v>2.5726589718996988E-2</v>
      </c>
      <c r="W14" s="16">
        <f t="shared" si="6"/>
        <v>-8.5479087940062495E-3</v>
      </c>
      <c r="X14" s="14">
        <v>4593951</v>
      </c>
      <c r="Y14" s="15">
        <v>6329390</v>
      </c>
      <c r="Z14" s="16">
        <f t="shared" si="7"/>
        <v>0.37776611026108026</v>
      </c>
      <c r="AA14" s="14">
        <v>110026595</v>
      </c>
      <c r="AB14" s="15">
        <v>124072007</v>
      </c>
      <c r="AC14" s="16">
        <f t="shared" si="8"/>
        <v>0.12765470021134437</v>
      </c>
      <c r="AD14" s="14">
        <v>8207602</v>
      </c>
      <c r="AE14" s="15">
        <v>9358506</v>
      </c>
      <c r="AF14" s="16">
        <f t="shared" si="9"/>
        <v>0.14022414829568977</v>
      </c>
      <c r="AG14" s="33">
        <v>7.4596528230288325E-2</v>
      </c>
      <c r="AH14" s="31">
        <v>7.5428021406956036E-2</v>
      </c>
      <c r="AI14" s="34">
        <f t="shared" si="10"/>
        <v>8.3149317666771083E-4</v>
      </c>
      <c r="AJ14" s="14">
        <v>4998603</v>
      </c>
      <c r="AK14" s="15">
        <v>5492504</v>
      </c>
      <c r="AL14" s="16">
        <f t="shared" si="11"/>
        <v>9.8807806901248213E-2</v>
      </c>
      <c r="AM14" s="14">
        <v>2567030</v>
      </c>
      <c r="AN14" s="15">
        <v>838214</v>
      </c>
      <c r="AO14" s="16">
        <f t="shared" si="12"/>
        <v>-0.6734693400544598</v>
      </c>
      <c r="AP14" s="14">
        <v>7565633</v>
      </c>
      <c r="AQ14" s="15">
        <v>6330718</v>
      </c>
      <c r="AR14" s="16">
        <f t="shared" si="13"/>
        <v>-0.1632269236427408</v>
      </c>
    </row>
    <row r="15" spans="1:44" x14ac:dyDescent="0.25">
      <c r="A15" s="29" t="s">
        <v>41</v>
      </c>
      <c r="B15" s="30">
        <v>2019</v>
      </c>
      <c r="C15" s="14">
        <v>152033681</v>
      </c>
      <c r="D15" s="15">
        <v>166011829</v>
      </c>
      <c r="E15" s="16">
        <f t="shared" si="0"/>
        <v>9.1941127176944429E-2</v>
      </c>
      <c r="F15" s="17">
        <v>98217463</v>
      </c>
      <c r="G15" s="18">
        <v>101747512</v>
      </c>
      <c r="H15" s="16">
        <f t="shared" si="1"/>
        <v>3.5941154374960795E-2</v>
      </c>
      <c r="I15" s="17">
        <v>4920904</v>
      </c>
      <c r="J15" s="18">
        <v>8173292</v>
      </c>
      <c r="K15" s="16">
        <f t="shared" si="2"/>
        <v>0.6609330318169182</v>
      </c>
      <c r="L15" s="14">
        <v>103138367</v>
      </c>
      <c r="M15" s="15">
        <v>109920804</v>
      </c>
      <c r="N15" s="16">
        <f t="shared" si="3"/>
        <v>6.5760562216386459E-2</v>
      </c>
      <c r="O15" s="14">
        <v>102619698</v>
      </c>
      <c r="P15" s="15">
        <v>106836100</v>
      </c>
      <c r="Q15" s="16">
        <f t="shared" si="4"/>
        <v>4.1087647714574252E-2</v>
      </c>
      <c r="R15" s="14">
        <v>518669</v>
      </c>
      <c r="S15" s="15">
        <v>3084704</v>
      </c>
      <c r="T15" s="16">
        <f t="shared" si="5"/>
        <v>4.9473459952300987</v>
      </c>
      <c r="U15" s="33">
        <v>5.0288657372285139E-3</v>
      </c>
      <c r="V15" s="31">
        <v>2.8062967952818103E-2</v>
      </c>
      <c r="W15" s="16">
        <f t="shared" si="6"/>
        <v>2.3034102215589589E-2</v>
      </c>
      <c r="X15" s="14">
        <v>3733956</v>
      </c>
      <c r="Y15" s="15">
        <v>3077241</v>
      </c>
      <c r="Z15" s="16">
        <f t="shared" si="7"/>
        <v>-0.17587646988877212</v>
      </c>
      <c r="AA15" s="14">
        <v>106872323</v>
      </c>
      <c r="AB15" s="15">
        <v>112998045</v>
      </c>
      <c r="AC15" s="16">
        <f t="shared" si="8"/>
        <v>5.7318132777931664E-2</v>
      </c>
      <c r="AD15" s="14">
        <v>4252625</v>
      </c>
      <c r="AE15" s="15">
        <v>6161945</v>
      </c>
      <c r="AF15" s="16">
        <f t="shared" si="9"/>
        <v>0.44897445695305843</v>
      </c>
      <c r="AG15" s="33">
        <v>3.9791639973990274E-2</v>
      </c>
      <c r="AH15" s="31">
        <v>5.4531430167663521E-2</v>
      </c>
      <c r="AI15" s="34">
        <f t="shared" si="10"/>
        <v>1.4739790193673247E-2</v>
      </c>
      <c r="AJ15" s="14">
        <v>4180682</v>
      </c>
      <c r="AK15" s="15">
        <v>4710571</v>
      </c>
      <c r="AL15" s="16">
        <f t="shared" si="11"/>
        <v>0.12674702357175216</v>
      </c>
      <c r="AM15" s="14">
        <v>1858240</v>
      </c>
      <c r="AN15" s="15">
        <v>1373715</v>
      </c>
      <c r="AO15" s="16">
        <f t="shared" si="12"/>
        <v>-0.26074403736869295</v>
      </c>
      <c r="AP15" s="14">
        <v>6038922</v>
      </c>
      <c r="AQ15" s="15">
        <v>6084286</v>
      </c>
      <c r="AR15" s="16">
        <f t="shared" si="13"/>
        <v>7.5119367330791819E-3</v>
      </c>
    </row>
    <row r="16" spans="1:44" x14ac:dyDescent="0.25">
      <c r="A16" s="29" t="s">
        <v>42</v>
      </c>
      <c r="B16" s="30">
        <v>2019</v>
      </c>
      <c r="C16" s="14">
        <v>29912820</v>
      </c>
      <c r="D16" s="15">
        <v>32400795</v>
      </c>
      <c r="E16" s="16">
        <f t="shared" si="0"/>
        <v>8.3174204237514218E-2</v>
      </c>
      <c r="F16" s="17">
        <v>22684653</v>
      </c>
      <c r="G16" s="18">
        <v>23414620</v>
      </c>
      <c r="H16" s="16">
        <f t="shared" si="1"/>
        <v>3.2178892046530315E-2</v>
      </c>
      <c r="I16" s="17">
        <v>1777507</v>
      </c>
      <c r="J16" s="18">
        <v>1705560</v>
      </c>
      <c r="K16" s="16">
        <f t="shared" si="2"/>
        <v>-4.0476352554448453E-2</v>
      </c>
      <c r="L16" s="14">
        <v>24462160</v>
      </c>
      <c r="M16" s="15">
        <v>25120180</v>
      </c>
      <c r="N16" s="16">
        <f t="shared" si="3"/>
        <v>2.6899505194962342E-2</v>
      </c>
      <c r="O16" s="14">
        <v>25533755</v>
      </c>
      <c r="P16" s="15">
        <v>26332469</v>
      </c>
      <c r="Q16" s="16">
        <f t="shared" si="4"/>
        <v>3.1280710573121734E-2</v>
      </c>
      <c r="R16" s="14">
        <v>-1071595</v>
      </c>
      <c r="S16" s="15">
        <v>-1212289</v>
      </c>
      <c r="T16" s="16">
        <f t="shared" si="5"/>
        <v>0.13129400566445346</v>
      </c>
      <c r="U16" s="33">
        <v>-4.3806229703345904E-2</v>
      </c>
      <c r="V16" s="31">
        <v>-4.8259566611385744E-2</v>
      </c>
      <c r="W16" s="16">
        <f t="shared" si="6"/>
        <v>-4.4533369080398399E-3</v>
      </c>
      <c r="X16" s="14">
        <v>664177</v>
      </c>
      <c r="Y16" s="15">
        <v>856980</v>
      </c>
      <c r="Z16" s="16">
        <f t="shared" si="7"/>
        <v>0.29028858271213848</v>
      </c>
      <c r="AA16" s="14">
        <v>25126337</v>
      </c>
      <c r="AB16" s="15">
        <v>25977160</v>
      </c>
      <c r="AC16" s="16">
        <f t="shared" si="8"/>
        <v>3.3861800070579332E-2</v>
      </c>
      <c r="AD16" s="14">
        <v>-407418</v>
      </c>
      <c r="AE16" s="15">
        <v>-355309</v>
      </c>
      <c r="AF16" s="16">
        <f t="shared" si="9"/>
        <v>-0.12790058367573351</v>
      </c>
      <c r="AG16" s="33">
        <v>-1.6214778938927709E-2</v>
      </c>
      <c r="AH16" s="31">
        <v>-1.3677746143150368E-2</v>
      </c>
      <c r="AI16" s="34">
        <f t="shared" si="10"/>
        <v>2.5370327957773414E-3</v>
      </c>
      <c r="AJ16" s="14">
        <v>262898</v>
      </c>
      <c r="AK16" s="15">
        <v>456970</v>
      </c>
      <c r="AL16" s="16">
        <f t="shared" si="11"/>
        <v>0.73820264893608933</v>
      </c>
      <c r="AM16" s="14">
        <v>1454204</v>
      </c>
      <c r="AN16" s="15">
        <v>2343079</v>
      </c>
      <c r="AO16" s="16">
        <f t="shared" si="12"/>
        <v>0.61124505227602177</v>
      </c>
      <c r="AP16" s="14">
        <v>1717102</v>
      </c>
      <c r="AQ16" s="15">
        <v>2800049</v>
      </c>
      <c r="AR16" s="16">
        <f t="shared" si="13"/>
        <v>0.63068297631707382</v>
      </c>
    </row>
    <row r="17" spans="1:44" x14ac:dyDescent="0.25">
      <c r="A17" s="29" t="s">
        <v>87</v>
      </c>
      <c r="B17" s="30">
        <v>2019</v>
      </c>
      <c r="C17" s="14">
        <v>462958500</v>
      </c>
      <c r="D17" s="15">
        <v>523646900</v>
      </c>
      <c r="E17" s="16">
        <f t="shared" si="0"/>
        <v>0.13108820769032214</v>
      </c>
      <c r="F17" s="17">
        <v>175006400</v>
      </c>
      <c r="G17" s="18">
        <v>188750700</v>
      </c>
      <c r="H17" s="16">
        <f t="shared" si="1"/>
        <v>7.8535984969692538E-2</v>
      </c>
      <c r="I17" s="17">
        <v>17321400</v>
      </c>
      <c r="J17" s="18">
        <v>18357200</v>
      </c>
      <c r="K17" s="16">
        <f t="shared" si="2"/>
        <v>5.9798861523895297E-2</v>
      </c>
      <c r="L17" s="14">
        <v>192327800</v>
      </c>
      <c r="M17" s="15">
        <v>207107900</v>
      </c>
      <c r="N17" s="16">
        <f t="shared" si="3"/>
        <v>7.6848484722437424E-2</v>
      </c>
      <c r="O17" s="14">
        <v>193886900</v>
      </c>
      <c r="P17" s="15">
        <v>210370600</v>
      </c>
      <c r="Q17" s="16">
        <f t="shared" si="4"/>
        <v>8.501708986011948E-2</v>
      </c>
      <c r="R17" s="14">
        <v>-1559100</v>
      </c>
      <c r="S17" s="15">
        <v>-3262700</v>
      </c>
      <c r="T17" s="16">
        <f t="shared" si="5"/>
        <v>1.0926816753255084</v>
      </c>
      <c r="U17" s="33">
        <v>-8.1064723872471892E-3</v>
      </c>
      <c r="V17" s="31">
        <v>-1.5753624077111495E-2</v>
      </c>
      <c r="W17" s="16">
        <f t="shared" si="6"/>
        <v>-7.6471516898643059E-3</v>
      </c>
      <c r="X17" s="14">
        <v>6978700</v>
      </c>
      <c r="Y17" s="15">
        <v>-12969400</v>
      </c>
      <c r="Z17" s="16">
        <f t="shared" si="7"/>
        <v>-2.8584263544786279</v>
      </c>
      <c r="AA17" s="14">
        <v>199306500</v>
      </c>
      <c r="AB17" s="15">
        <v>194138500</v>
      </c>
      <c r="AC17" s="16">
        <f t="shared" si="8"/>
        <v>-2.5929911969755127E-2</v>
      </c>
      <c r="AD17" s="14">
        <v>5419600</v>
      </c>
      <c r="AE17" s="15">
        <v>-16232100</v>
      </c>
      <c r="AF17" s="16">
        <f t="shared" si="9"/>
        <v>-3.9950734371540335</v>
      </c>
      <c r="AG17" s="33">
        <v>2.7192289263019521E-2</v>
      </c>
      <c r="AH17" s="31">
        <v>-8.3610927250390835E-2</v>
      </c>
      <c r="AI17" s="34">
        <f t="shared" si="10"/>
        <v>-0.11080321651341035</v>
      </c>
      <c r="AJ17" s="14">
        <v>8034900</v>
      </c>
      <c r="AK17" s="15">
        <v>10018300</v>
      </c>
      <c r="AL17" s="16">
        <f t="shared" si="11"/>
        <v>0.24684812505444997</v>
      </c>
      <c r="AM17" s="14">
        <v>11805300</v>
      </c>
      <c r="AN17" s="15">
        <v>11918400</v>
      </c>
      <c r="AO17" s="16">
        <f t="shared" si="12"/>
        <v>9.5804426825239503E-3</v>
      </c>
      <c r="AP17" s="14">
        <v>19840200</v>
      </c>
      <c r="AQ17" s="15">
        <v>21936700</v>
      </c>
      <c r="AR17" s="16">
        <f t="shared" si="13"/>
        <v>0.10566929768853137</v>
      </c>
    </row>
    <row r="18" spans="1:44" x14ac:dyDescent="0.25">
      <c r="A18" s="29" t="s">
        <v>43</v>
      </c>
      <c r="B18" s="30">
        <v>2019</v>
      </c>
      <c r="C18" s="14" t="s">
        <v>44</v>
      </c>
      <c r="D18" s="15" t="s">
        <v>44</v>
      </c>
      <c r="E18" s="16" t="s">
        <v>44</v>
      </c>
      <c r="F18" s="17" t="s">
        <v>44</v>
      </c>
      <c r="G18" s="18" t="s">
        <v>44</v>
      </c>
      <c r="H18" s="16" t="s">
        <v>44</v>
      </c>
      <c r="I18" s="17" t="s">
        <v>44</v>
      </c>
      <c r="J18" s="18" t="s">
        <v>44</v>
      </c>
      <c r="K18" s="16" t="s">
        <v>44</v>
      </c>
      <c r="L18" s="14">
        <v>657320737</v>
      </c>
      <c r="M18" s="15">
        <v>643168393</v>
      </c>
      <c r="N18" s="16">
        <f t="shared" si="3"/>
        <v>-2.1530347672570081E-2</v>
      </c>
      <c r="O18" s="14">
        <v>608653262</v>
      </c>
      <c r="P18" s="15">
        <v>603394749</v>
      </c>
      <c r="Q18" s="16">
        <f t="shared" si="4"/>
        <v>-8.6395873123571634E-3</v>
      </c>
      <c r="R18" s="14">
        <v>48667475</v>
      </c>
      <c r="S18" s="15">
        <v>39773644</v>
      </c>
      <c r="T18" s="16">
        <f t="shared" si="5"/>
        <v>-0.18274691670360954</v>
      </c>
      <c r="U18" s="33">
        <v>7.403915966825797E-2</v>
      </c>
      <c r="V18" s="31">
        <v>6.1840171925239489E-2</v>
      </c>
      <c r="W18" s="16">
        <f t="shared" si="6"/>
        <v>-1.2198987743018481E-2</v>
      </c>
      <c r="X18" s="14">
        <v>9475241</v>
      </c>
      <c r="Y18" s="15">
        <v>15518873</v>
      </c>
      <c r="Z18" s="16">
        <f t="shared" si="7"/>
        <v>0.63783411946988999</v>
      </c>
      <c r="AA18" s="14">
        <v>666795978</v>
      </c>
      <c r="AB18" s="15">
        <v>658687266</v>
      </c>
      <c r="AC18" s="16">
        <f t="shared" si="8"/>
        <v>-1.2160709223714004E-2</v>
      </c>
      <c r="AD18" s="14">
        <v>58142716</v>
      </c>
      <c r="AE18" s="15">
        <v>55292517</v>
      </c>
      <c r="AF18" s="16">
        <f t="shared" si="9"/>
        <v>-4.9020740620372809E-2</v>
      </c>
      <c r="AG18" s="33">
        <v>8.71971606283444E-2</v>
      </c>
      <c r="AH18" s="31">
        <v>8.3943503774976572E-2</v>
      </c>
      <c r="AI18" s="34">
        <f t="shared" si="10"/>
        <v>-3.2536568533678284E-3</v>
      </c>
      <c r="AJ18" s="14">
        <v>11385390</v>
      </c>
      <c r="AK18" s="15">
        <v>11509286</v>
      </c>
      <c r="AL18" s="16">
        <f t="shared" si="11"/>
        <v>1.0882016338482915E-2</v>
      </c>
      <c r="AM18" s="14">
        <v>0</v>
      </c>
      <c r="AN18" s="15">
        <v>0</v>
      </c>
      <c r="AO18" s="16" t="s">
        <v>44</v>
      </c>
      <c r="AP18" s="14">
        <v>11385390</v>
      </c>
      <c r="AQ18" s="15">
        <v>11509286</v>
      </c>
      <c r="AR18" s="16">
        <f t="shared" si="13"/>
        <v>1.0882016338482915E-2</v>
      </c>
    </row>
    <row r="19" spans="1:44" x14ac:dyDescent="0.25">
      <c r="A19" s="29" t="s">
        <v>45</v>
      </c>
      <c r="B19" s="30">
        <v>2019</v>
      </c>
      <c r="C19" s="14" t="s">
        <v>44</v>
      </c>
      <c r="D19" s="15" t="s">
        <v>44</v>
      </c>
      <c r="E19" s="16" t="s">
        <v>44</v>
      </c>
      <c r="F19" s="17" t="s">
        <v>44</v>
      </c>
      <c r="G19" s="18" t="s">
        <v>44</v>
      </c>
      <c r="H19" s="16" t="s">
        <v>44</v>
      </c>
      <c r="I19" s="17" t="s">
        <v>44</v>
      </c>
      <c r="J19" s="18" t="s">
        <v>44</v>
      </c>
      <c r="K19" s="16" t="s">
        <v>44</v>
      </c>
      <c r="L19" s="14">
        <v>206263048</v>
      </c>
      <c r="M19" s="15">
        <v>213566106</v>
      </c>
      <c r="N19" s="16">
        <f t="shared" si="3"/>
        <v>3.5406526136470162E-2</v>
      </c>
      <c r="O19" s="14">
        <v>189917307</v>
      </c>
      <c r="P19" s="15">
        <v>199046442</v>
      </c>
      <c r="Q19" s="16">
        <f t="shared" si="4"/>
        <v>4.8068999841072935E-2</v>
      </c>
      <c r="R19" s="14">
        <v>16345741</v>
      </c>
      <c r="S19" s="15">
        <v>14519664</v>
      </c>
      <c r="T19" s="16">
        <f t="shared" si="5"/>
        <v>-0.11171576742834724</v>
      </c>
      <c r="U19" s="33">
        <v>7.9247064166335798E-2</v>
      </c>
      <c r="V19" s="31">
        <v>6.7986743177309225E-2</v>
      </c>
      <c r="W19" s="16">
        <f t="shared" si="6"/>
        <v>-1.1260320989026573E-2</v>
      </c>
      <c r="X19" s="14">
        <v>3138215</v>
      </c>
      <c r="Y19" s="15">
        <v>5447628</v>
      </c>
      <c r="Z19" s="16">
        <f t="shared" si="7"/>
        <v>0.73590018529641854</v>
      </c>
      <c r="AA19" s="14">
        <v>209401263</v>
      </c>
      <c r="AB19" s="15">
        <v>219013734</v>
      </c>
      <c r="AC19" s="16">
        <f t="shared" si="8"/>
        <v>4.5904551206073674E-2</v>
      </c>
      <c r="AD19" s="14">
        <v>19483956</v>
      </c>
      <c r="AE19" s="15">
        <v>19967292</v>
      </c>
      <c r="AF19" s="16">
        <f t="shared" si="9"/>
        <v>2.4806871869347272E-2</v>
      </c>
      <c r="AG19" s="33">
        <v>9.3046029049022497E-2</v>
      </c>
      <c r="AH19" s="31">
        <v>9.116913188649621E-2</v>
      </c>
      <c r="AI19" s="34">
        <f t="shared" si="10"/>
        <v>-1.8768971625262865E-3</v>
      </c>
      <c r="AJ19" s="14">
        <v>4322010</v>
      </c>
      <c r="AK19" s="15">
        <v>4431474</v>
      </c>
      <c r="AL19" s="16">
        <f t="shared" si="11"/>
        <v>2.5327104749873323E-2</v>
      </c>
      <c r="AM19" s="14">
        <v>0</v>
      </c>
      <c r="AN19" s="15">
        <v>0</v>
      </c>
      <c r="AO19" s="16" t="s">
        <v>44</v>
      </c>
      <c r="AP19" s="14">
        <v>4322010</v>
      </c>
      <c r="AQ19" s="15">
        <v>4431474</v>
      </c>
      <c r="AR19" s="16">
        <f t="shared" si="13"/>
        <v>2.5327104749873323E-2</v>
      </c>
    </row>
    <row r="20" spans="1:44" x14ac:dyDescent="0.25">
      <c r="A20" s="29" t="s">
        <v>46</v>
      </c>
      <c r="B20" s="30">
        <v>2019</v>
      </c>
      <c r="C20" s="14">
        <v>35819024</v>
      </c>
      <c r="D20" s="15">
        <v>39341047</v>
      </c>
      <c r="E20" s="16">
        <f t="shared" si="0"/>
        <v>9.8328279408171473E-2</v>
      </c>
      <c r="F20" s="17">
        <v>25830613</v>
      </c>
      <c r="G20" s="18">
        <v>30625259</v>
      </c>
      <c r="H20" s="16">
        <f t="shared" si="1"/>
        <v>0.18561874625275057</v>
      </c>
      <c r="I20" s="17">
        <v>0</v>
      </c>
      <c r="J20" s="18">
        <v>780613</v>
      </c>
      <c r="K20" s="16" t="s">
        <v>44</v>
      </c>
      <c r="L20" s="14">
        <v>25830613</v>
      </c>
      <c r="M20" s="15">
        <v>31405872</v>
      </c>
      <c r="N20" s="16">
        <f t="shared" si="3"/>
        <v>0.21583920598400047</v>
      </c>
      <c r="O20" s="14">
        <v>29678200</v>
      </c>
      <c r="P20" s="15">
        <v>32875665</v>
      </c>
      <c r="Q20" s="16">
        <f t="shared" si="4"/>
        <v>0.10773783450478802</v>
      </c>
      <c r="R20" s="14">
        <v>-3847587</v>
      </c>
      <c r="S20" s="56">
        <v>-1469793</v>
      </c>
      <c r="T20" s="16">
        <f t="shared" si="5"/>
        <v>-0.61799616227001497</v>
      </c>
      <c r="U20" s="33">
        <v>-0.14895453700614847</v>
      </c>
      <c r="V20" s="31">
        <v>-4.6804941445345E-2</v>
      </c>
      <c r="W20" s="16">
        <f t="shared" si="6"/>
        <v>0.10214959556080347</v>
      </c>
      <c r="X20" s="14">
        <v>592774</v>
      </c>
      <c r="Y20" s="15">
        <v>-432950</v>
      </c>
      <c r="Z20" s="16">
        <f t="shared" si="7"/>
        <v>-1.7303795375640632</v>
      </c>
      <c r="AA20" s="14">
        <v>26423387</v>
      </c>
      <c r="AB20" s="15">
        <v>30972922</v>
      </c>
      <c r="AC20" s="16">
        <f t="shared" si="8"/>
        <v>0.17217834337437513</v>
      </c>
      <c r="AD20" s="14">
        <v>-3254813</v>
      </c>
      <c r="AE20" s="15">
        <v>-1902743</v>
      </c>
      <c r="AF20" s="16">
        <f t="shared" si="9"/>
        <v>-0.41540635360618261</v>
      </c>
      <c r="AG20" s="33">
        <v>-0.12317925026038486</v>
      </c>
      <c r="AH20" s="31">
        <v>-6.1432466720446978E-2</v>
      </c>
      <c r="AI20" s="34">
        <f t="shared" si="10"/>
        <v>6.1746783539937879E-2</v>
      </c>
      <c r="AJ20" s="14">
        <v>1670736</v>
      </c>
      <c r="AK20" s="15">
        <v>708194</v>
      </c>
      <c r="AL20" s="16">
        <f t="shared" si="11"/>
        <v>-0.57611854895088155</v>
      </c>
      <c r="AM20" s="14">
        <v>1051556</v>
      </c>
      <c r="AN20" s="15">
        <v>655091</v>
      </c>
      <c r="AO20" s="16">
        <f t="shared" si="12"/>
        <v>-0.37702699618470153</v>
      </c>
      <c r="AP20" s="14">
        <v>2722292</v>
      </c>
      <c r="AQ20" s="15">
        <v>1363285</v>
      </c>
      <c r="AR20" s="16">
        <f t="shared" si="13"/>
        <v>-0.49921426503843086</v>
      </c>
    </row>
    <row r="21" spans="1:44" x14ac:dyDescent="0.25">
      <c r="A21" s="29" t="s">
        <v>47</v>
      </c>
      <c r="B21" s="30">
        <v>2019</v>
      </c>
      <c r="C21" s="14">
        <v>2054711000</v>
      </c>
      <c r="D21" s="15">
        <v>2055101000</v>
      </c>
      <c r="E21" s="16">
        <f t="shared" si="0"/>
        <v>1.8980771505092443E-4</v>
      </c>
      <c r="F21" s="17">
        <v>834517000</v>
      </c>
      <c r="G21" s="18">
        <v>845005000</v>
      </c>
      <c r="H21" s="16">
        <f t="shared" si="1"/>
        <v>1.2567748769647592E-2</v>
      </c>
      <c r="I21" s="17">
        <v>56155000</v>
      </c>
      <c r="J21" s="18">
        <v>59703000</v>
      </c>
      <c r="K21" s="16">
        <f t="shared" si="2"/>
        <v>6.3182263378149764E-2</v>
      </c>
      <c r="L21" s="14">
        <v>890672000</v>
      </c>
      <c r="M21" s="15">
        <v>904708000</v>
      </c>
      <c r="N21" s="16">
        <f t="shared" si="3"/>
        <v>1.5758887671331309E-2</v>
      </c>
      <c r="O21" s="14">
        <v>939194000</v>
      </c>
      <c r="P21" s="15">
        <v>968527000</v>
      </c>
      <c r="Q21" s="16">
        <f t="shared" si="4"/>
        <v>3.1232099012557576E-2</v>
      </c>
      <c r="R21" s="14">
        <v>-48522000</v>
      </c>
      <c r="S21" s="15">
        <v>-63819000</v>
      </c>
      <c r="T21" s="16">
        <f t="shared" si="5"/>
        <v>0.31525905774700136</v>
      </c>
      <c r="U21" s="33">
        <v>-5.4477967197801208E-2</v>
      </c>
      <c r="V21" s="31">
        <v>-7.0540992231747701E-2</v>
      </c>
      <c r="W21" s="16">
        <f t="shared" si="6"/>
        <v>-1.6063025033946493E-2</v>
      </c>
      <c r="X21" s="14">
        <v>7179000</v>
      </c>
      <c r="Y21" s="15">
        <v>-916000</v>
      </c>
      <c r="Z21" s="16">
        <f t="shared" si="7"/>
        <v>-1.1275943724752751</v>
      </c>
      <c r="AA21" s="14">
        <v>897851000</v>
      </c>
      <c r="AB21" s="15">
        <v>903792000</v>
      </c>
      <c r="AC21" s="16">
        <f t="shared" si="8"/>
        <v>6.6169108237335589E-3</v>
      </c>
      <c r="AD21" s="14">
        <v>-41343000</v>
      </c>
      <c r="AE21" s="15">
        <v>-64735000</v>
      </c>
      <c r="AF21" s="16">
        <f t="shared" si="9"/>
        <v>0.56580315893863531</v>
      </c>
      <c r="AG21" s="33">
        <v>-4.6046615752502365E-2</v>
      </c>
      <c r="AH21" s="31">
        <v>-7.1625993591445822E-2</v>
      </c>
      <c r="AI21" s="34">
        <f t="shared" si="10"/>
        <v>-2.5579377838943457E-2</v>
      </c>
      <c r="AJ21" s="14">
        <v>49262000</v>
      </c>
      <c r="AK21" s="15">
        <v>45085000</v>
      </c>
      <c r="AL21" s="16">
        <f t="shared" si="11"/>
        <v>-8.4791522877674469E-2</v>
      </c>
      <c r="AM21" s="14">
        <v>17942000</v>
      </c>
      <c r="AN21" s="15">
        <v>23926000</v>
      </c>
      <c r="AO21" s="16">
        <f t="shared" si="12"/>
        <v>0.3335191171552781</v>
      </c>
      <c r="AP21" s="14">
        <v>67204000</v>
      </c>
      <c r="AQ21" s="15">
        <v>69011000</v>
      </c>
      <c r="AR21" s="16">
        <f t="shared" si="13"/>
        <v>2.6888280459496459E-2</v>
      </c>
    </row>
    <row r="22" spans="1:44" x14ac:dyDescent="0.25">
      <c r="A22" s="29" t="s">
        <v>48</v>
      </c>
      <c r="B22" s="30">
        <v>2019</v>
      </c>
      <c r="C22" s="14">
        <v>854251000</v>
      </c>
      <c r="D22" s="15">
        <v>889576000</v>
      </c>
      <c r="E22" s="16">
        <f t="shared" si="0"/>
        <v>4.1352014805952818E-2</v>
      </c>
      <c r="F22" s="17">
        <v>331271000</v>
      </c>
      <c r="G22" s="18">
        <v>350547000</v>
      </c>
      <c r="H22" s="16">
        <f t="shared" si="1"/>
        <v>5.8188009213000838E-2</v>
      </c>
      <c r="I22" s="17">
        <v>12555000</v>
      </c>
      <c r="J22" s="18">
        <v>11331000</v>
      </c>
      <c r="K22" s="16">
        <f t="shared" si="2"/>
        <v>-9.7491039426523304E-2</v>
      </c>
      <c r="L22" s="14">
        <v>343826000</v>
      </c>
      <c r="M22" s="15">
        <v>361878000</v>
      </c>
      <c r="N22" s="16">
        <f t="shared" si="3"/>
        <v>5.2503301088341198E-2</v>
      </c>
      <c r="O22" s="14">
        <v>321797000</v>
      </c>
      <c r="P22" s="15">
        <v>331164000</v>
      </c>
      <c r="Q22" s="16">
        <f t="shared" si="4"/>
        <v>2.9108413067865765E-2</v>
      </c>
      <c r="R22" s="14">
        <v>22029000</v>
      </c>
      <c r="S22" s="15">
        <v>30714000</v>
      </c>
      <c r="T22" s="16">
        <f t="shared" si="5"/>
        <v>0.39425303009669072</v>
      </c>
      <c r="U22" s="33">
        <v>6.4070198297976305E-2</v>
      </c>
      <c r="V22" s="31">
        <v>8.4873907781075383E-2</v>
      </c>
      <c r="W22" s="16">
        <f t="shared" si="6"/>
        <v>2.0803709483099078E-2</v>
      </c>
      <c r="X22" s="14">
        <v>5595000</v>
      </c>
      <c r="Y22" s="15">
        <v>82000</v>
      </c>
      <c r="Z22" s="16">
        <f t="shared" si="7"/>
        <v>-0.98534405719392315</v>
      </c>
      <c r="AA22" s="14">
        <v>349421000</v>
      </c>
      <c r="AB22" s="15">
        <v>361960000</v>
      </c>
      <c r="AC22" s="16">
        <f t="shared" si="8"/>
        <v>3.588507845836398E-2</v>
      </c>
      <c r="AD22" s="14">
        <v>27624000</v>
      </c>
      <c r="AE22" s="15">
        <v>30796000</v>
      </c>
      <c r="AF22" s="16">
        <f t="shared" si="9"/>
        <v>0.11482768607008398</v>
      </c>
      <c r="AG22" s="33">
        <v>7.905649631819496E-2</v>
      </c>
      <c r="AH22" s="31">
        <v>8.5081224444690018E-2</v>
      </c>
      <c r="AI22" s="34">
        <f t="shared" si="10"/>
        <v>6.0247281264950575E-3</v>
      </c>
      <c r="AJ22" s="14">
        <v>17773000</v>
      </c>
      <c r="AK22" s="15">
        <v>17698000</v>
      </c>
      <c r="AL22" s="16">
        <f t="shared" si="11"/>
        <v>-4.219884093850222E-3</v>
      </c>
      <c r="AM22" s="14">
        <v>4066000</v>
      </c>
      <c r="AN22" s="15">
        <v>4150000</v>
      </c>
      <c r="AO22" s="16">
        <f t="shared" si="12"/>
        <v>2.0659124446630595E-2</v>
      </c>
      <c r="AP22" s="14">
        <v>21839000</v>
      </c>
      <c r="AQ22" s="15">
        <v>21848000</v>
      </c>
      <c r="AR22" s="16">
        <f t="shared" si="13"/>
        <v>4.1210678144603692E-4</v>
      </c>
    </row>
    <row r="23" spans="1:44" x14ac:dyDescent="0.25">
      <c r="A23" s="29" t="s">
        <v>49</v>
      </c>
      <c r="B23" s="30">
        <v>2019</v>
      </c>
      <c r="C23" s="14">
        <v>593048000</v>
      </c>
      <c r="D23" s="15">
        <v>619283000</v>
      </c>
      <c r="E23" s="16">
        <f t="shared" si="0"/>
        <v>4.4237565930582347E-2</v>
      </c>
      <c r="F23" s="17">
        <v>235257000</v>
      </c>
      <c r="G23" s="18">
        <v>246062000</v>
      </c>
      <c r="H23" s="16">
        <f t="shared" si="1"/>
        <v>4.5928495220120977E-2</v>
      </c>
      <c r="I23" s="17">
        <v>4830000</v>
      </c>
      <c r="J23" s="18">
        <v>4032000</v>
      </c>
      <c r="K23" s="16">
        <f t="shared" si="2"/>
        <v>-0.16521739130434782</v>
      </c>
      <c r="L23" s="14">
        <v>240087000</v>
      </c>
      <c r="M23" s="15">
        <v>250094000</v>
      </c>
      <c r="N23" s="16">
        <f t="shared" si="3"/>
        <v>4.1680724070857648E-2</v>
      </c>
      <c r="O23" s="14">
        <v>208590000</v>
      </c>
      <c r="P23" s="15">
        <v>217142000</v>
      </c>
      <c r="Q23" s="16">
        <f t="shared" si="4"/>
        <v>4.0999089122201446E-2</v>
      </c>
      <c r="R23" s="14">
        <v>31497000</v>
      </c>
      <c r="S23" s="15">
        <v>32952000</v>
      </c>
      <c r="T23" s="16">
        <f t="shared" si="5"/>
        <v>4.6194875702447853E-2</v>
      </c>
      <c r="U23" s="33">
        <v>0.13118994364542852</v>
      </c>
      <c r="V23" s="31">
        <v>0.13175845881948386</v>
      </c>
      <c r="W23" s="16">
        <f t="shared" si="6"/>
        <v>5.6851517405534513E-4</v>
      </c>
      <c r="X23" s="14">
        <v>9135000</v>
      </c>
      <c r="Y23" s="15">
        <v>284000</v>
      </c>
      <c r="Z23" s="16">
        <f t="shared" si="7"/>
        <v>-0.9689107827038862</v>
      </c>
      <c r="AA23" s="14">
        <v>249222000</v>
      </c>
      <c r="AB23" s="15">
        <v>250378000</v>
      </c>
      <c r="AC23" s="16">
        <f t="shared" si="8"/>
        <v>4.638434809126E-3</v>
      </c>
      <c r="AD23" s="14">
        <v>40632000</v>
      </c>
      <c r="AE23" s="15">
        <v>33236000</v>
      </c>
      <c r="AF23" s="16">
        <f t="shared" si="9"/>
        <v>-0.18202402047647176</v>
      </c>
      <c r="AG23" s="33">
        <v>0.16303536605917615</v>
      </c>
      <c r="AH23" s="31">
        <v>0.13274329214228087</v>
      </c>
      <c r="AI23" s="34">
        <f t="shared" si="10"/>
        <v>-3.0292073916895285E-2</v>
      </c>
      <c r="AJ23" s="14">
        <v>15118000</v>
      </c>
      <c r="AK23" s="15">
        <v>13484000</v>
      </c>
      <c r="AL23" s="16">
        <f t="shared" si="11"/>
        <v>-0.10808307977245668</v>
      </c>
      <c r="AM23" s="14">
        <v>3635000</v>
      </c>
      <c r="AN23" s="15">
        <v>4888000</v>
      </c>
      <c r="AO23" s="16">
        <f t="shared" si="12"/>
        <v>0.34470426409903715</v>
      </c>
      <c r="AP23" s="14">
        <v>18753000</v>
      </c>
      <c r="AQ23" s="15">
        <v>18372000</v>
      </c>
      <c r="AR23" s="16">
        <f t="shared" si="13"/>
        <v>-2.0316749320108782E-2</v>
      </c>
    </row>
    <row r="24" spans="1:44" x14ac:dyDescent="0.25">
      <c r="A24" s="29" t="s">
        <v>50</v>
      </c>
      <c r="B24" s="30">
        <v>2019</v>
      </c>
      <c r="C24" s="14">
        <v>454298000</v>
      </c>
      <c r="D24" s="15">
        <v>479991000</v>
      </c>
      <c r="E24" s="16">
        <f t="shared" si="0"/>
        <v>5.6555388753637477E-2</v>
      </c>
      <c r="F24" s="17">
        <v>149716000</v>
      </c>
      <c r="G24" s="18">
        <v>165075000</v>
      </c>
      <c r="H24" s="16">
        <f t="shared" si="1"/>
        <v>0.10258756579123139</v>
      </c>
      <c r="I24" s="17">
        <v>4250000</v>
      </c>
      <c r="J24" s="18">
        <v>2954000</v>
      </c>
      <c r="K24" s="16">
        <f t="shared" si="2"/>
        <v>-0.30494117647058822</v>
      </c>
      <c r="L24" s="14">
        <v>153966000</v>
      </c>
      <c r="M24" s="15">
        <v>168029000</v>
      </c>
      <c r="N24" s="16">
        <f t="shared" si="3"/>
        <v>9.1338347427354097E-2</v>
      </c>
      <c r="O24" s="14">
        <v>144684000</v>
      </c>
      <c r="P24" s="15">
        <v>151125000</v>
      </c>
      <c r="Q24" s="16">
        <f t="shared" si="4"/>
        <v>4.4517707555776727E-2</v>
      </c>
      <c r="R24" s="14">
        <v>9282000</v>
      </c>
      <c r="S24" s="15">
        <v>16904000</v>
      </c>
      <c r="T24" s="16">
        <f t="shared" si="5"/>
        <v>0.82115923292393878</v>
      </c>
      <c r="U24" s="33">
        <v>6.0286037177039085E-2</v>
      </c>
      <c r="V24" s="31">
        <v>0.10060168185253736</v>
      </c>
      <c r="W24" s="16">
        <f t="shared" si="6"/>
        <v>4.0315644675498273E-2</v>
      </c>
      <c r="X24" s="14">
        <v>1488000</v>
      </c>
      <c r="Y24" s="15">
        <v>163000</v>
      </c>
      <c r="Z24" s="16">
        <f t="shared" si="7"/>
        <v>-0.89045698924731187</v>
      </c>
      <c r="AA24" s="14">
        <v>155454000</v>
      </c>
      <c r="AB24" s="15">
        <v>168192000</v>
      </c>
      <c r="AC24" s="16">
        <f t="shared" si="8"/>
        <v>8.1940638388204867E-2</v>
      </c>
      <c r="AD24" s="14">
        <v>10770000</v>
      </c>
      <c r="AE24" s="15">
        <v>17067000</v>
      </c>
      <c r="AF24" s="16">
        <f t="shared" si="9"/>
        <v>0.58467966573816155</v>
      </c>
      <c r="AG24" s="33">
        <v>6.9280944845420508E-2</v>
      </c>
      <c r="AH24" s="31">
        <v>0.10147331621004566</v>
      </c>
      <c r="AI24" s="34">
        <f t="shared" si="10"/>
        <v>3.2192371364625147E-2</v>
      </c>
      <c r="AJ24" s="14">
        <v>21185000</v>
      </c>
      <c r="AK24" s="15">
        <v>19452000</v>
      </c>
      <c r="AL24" s="16">
        <f t="shared" si="11"/>
        <v>-8.1803162615057823E-2</v>
      </c>
      <c r="AM24" s="14">
        <v>2743000</v>
      </c>
      <c r="AN24" s="15">
        <v>4618000</v>
      </c>
      <c r="AO24" s="16">
        <f t="shared" si="12"/>
        <v>0.68355814801312431</v>
      </c>
      <c r="AP24" s="14">
        <v>23928000</v>
      </c>
      <c r="AQ24" s="15">
        <v>24070000</v>
      </c>
      <c r="AR24" s="16">
        <f t="shared" si="13"/>
        <v>5.934470076897359E-3</v>
      </c>
    </row>
    <row r="25" spans="1:44" x14ac:dyDescent="0.25">
      <c r="A25" s="29" t="s">
        <v>51</v>
      </c>
      <c r="B25" s="30">
        <v>2019</v>
      </c>
      <c r="C25" s="14">
        <v>206806000</v>
      </c>
      <c r="D25" s="15">
        <v>229962000</v>
      </c>
      <c r="E25" s="16">
        <f t="shared" si="0"/>
        <v>0.11196967205980485</v>
      </c>
      <c r="F25" s="17">
        <v>86688000</v>
      </c>
      <c r="G25" s="18">
        <v>100113000</v>
      </c>
      <c r="H25" s="16">
        <f t="shared" si="1"/>
        <v>0.15486572535991142</v>
      </c>
      <c r="I25" s="17">
        <v>43704000</v>
      </c>
      <c r="J25" s="18">
        <v>51169000</v>
      </c>
      <c r="K25" s="16">
        <f t="shared" si="2"/>
        <v>0.17080816401244736</v>
      </c>
      <c r="L25" s="14">
        <v>130392000</v>
      </c>
      <c r="M25" s="15">
        <v>151282000</v>
      </c>
      <c r="N25" s="16">
        <f t="shared" si="3"/>
        <v>0.16020921528928156</v>
      </c>
      <c r="O25" s="14">
        <v>143493000</v>
      </c>
      <c r="P25" s="15">
        <v>159903000</v>
      </c>
      <c r="Q25" s="16">
        <f t="shared" si="4"/>
        <v>0.1143609792812193</v>
      </c>
      <c r="R25" s="14">
        <v>-13101000</v>
      </c>
      <c r="S25" s="15">
        <v>-8621000</v>
      </c>
      <c r="T25" s="16">
        <f t="shared" si="5"/>
        <v>-0.34195862911228153</v>
      </c>
      <c r="U25" s="33">
        <v>-0.10047395545739002</v>
      </c>
      <c r="V25" s="31">
        <v>-5.6986290503827287E-2</v>
      </c>
      <c r="W25" s="16">
        <f t="shared" si="6"/>
        <v>4.3487664953562731E-2</v>
      </c>
      <c r="X25" s="14">
        <v>605000</v>
      </c>
      <c r="Y25" s="15">
        <v>-558000</v>
      </c>
      <c r="Z25" s="16">
        <f t="shared" si="7"/>
        <v>-1.9223140495867768</v>
      </c>
      <c r="AA25" s="14">
        <v>130997000</v>
      </c>
      <c r="AB25" s="15">
        <v>150724000</v>
      </c>
      <c r="AC25" s="16">
        <f t="shared" si="8"/>
        <v>0.15059123491377666</v>
      </c>
      <c r="AD25" s="14">
        <v>-12496000</v>
      </c>
      <c r="AE25" s="15">
        <v>-9179000</v>
      </c>
      <c r="AF25" s="16">
        <f t="shared" si="9"/>
        <v>-0.26544494238156208</v>
      </c>
      <c r="AG25" s="33">
        <v>-9.5391497515210269E-2</v>
      </c>
      <c r="AH25" s="31">
        <v>-6.0899392266659587E-2</v>
      </c>
      <c r="AI25" s="34">
        <f t="shared" si="10"/>
        <v>3.4492105248550682E-2</v>
      </c>
      <c r="AJ25" s="14">
        <v>8288000</v>
      </c>
      <c r="AK25" s="15">
        <v>10988000</v>
      </c>
      <c r="AL25" s="16">
        <f t="shared" si="11"/>
        <v>0.32577220077220076</v>
      </c>
      <c r="AM25" s="14">
        <v>1553000</v>
      </c>
      <c r="AN25" s="15">
        <v>1937000</v>
      </c>
      <c r="AO25" s="16">
        <f t="shared" si="12"/>
        <v>0.24726336123631681</v>
      </c>
      <c r="AP25" s="14">
        <v>9841000</v>
      </c>
      <c r="AQ25" s="15">
        <v>12925000</v>
      </c>
      <c r="AR25" s="16">
        <f t="shared" si="13"/>
        <v>0.31338278630220506</v>
      </c>
    </row>
    <row r="26" spans="1:44" x14ac:dyDescent="0.25">
      <c r="A26" s="29" t="s">
        <v>52</v>
      </c>
      <c r="B26" s="30">
        <v>2019</v>
      </c>
      <c r="C26" s="14">
        <v>42639756</v>
      </c>
      <c r="D26" s="15">
        <v>49918743</v>
      </c>
      <c r="E26" s="16">
        <f t="shared" si="0"/>
        <v>0.17070892713363556</v>
      </c>
      <c r="F26" s="17">
        <v>21775738</v>
      </c>
      <c r="G26" s="18">
        <v>25841188</v>
      </c>
      <c r="H26" s="16">
        <f t="shared" si="1"/>
        <v>0.18669631311691939</v>
      </c>
      <c r="I26" s="17">
        <v>2219397</v>
      </c>
      <c r="J26" s="18">
        <v>1973640</v>
      </c>
      <c r="K26" s="16">
        <f t="shared" si="2"/>
        <v>-0.11073142840149824</v>
      </c>
      <c r="L26" s="14">
        <v>23995135</v>
      </c>
      <c r="M26" s="15">
        <v>27814828</v>
      </c>
      <c r="N26" s="16">
        <f t="shared" si="3"/>
        <v>0.15918614335780981</v>
      </c>
      <c r="O26" s="14">
        <v>27186709</v>
      </c>
      <c r="P26" s="15">
        <v>29456882</v>
      </c>
      <c r="Q26" s="16">
        <f t="shared" si="4"/>
        <v>8.3503045550676988E-2</v>
      </c>
      <c r="R26" s="14">
        <v>-3191574</v>
      </c>
      <c r="S26" s="15">
        <v>-1642054</v>
      </c>
      <c r="T26" s="16">
        <f t="shared" si="5"/>
        <v>-0.48550339111673424</v>
      </c>
      <c r="U26" s="33">
        <v>-0.13300921207569785</v>
      </c>
      <c r="V26" s="31">
        <v>-5.9035202374790888E-2</v>
      </c>
      <c r="W26" s="16">
        <f t="shared" si="6"/>
        <v>7.3974009700906965E-2</v>
      </c>
      <c r="X26" s="14">
        <v>1898856</v>
      </c>
      <c r="Y26" s="15">
        <v>1951715</v>
      </c>
      <c r="Z26" s="16">
        <f t="shared" si="7"/>
        <v>2.7837287292980614E-2</v>
      </c>
      <c r="AA26" s="14">
        <v>25893991</v>
      </c>
      <c r="AB26" s="15">
        <v>29766543</v>
      </c>
      <c r="AC26" s="16">
        <f t="shared" si="8"/>
        <v>0.14955407994078626</v>
      </c>
      <c r="AD26" s="14">
        <v>-1292718</v>
      </c>
      <c r="AE26" s="15">
        <v>309661</v>
      </c>
      <c r="AF26" s="16">
        <f t="shared" si="9"/>
        <v>-1.2395425761844423</v>
      </c>
      <c r="AG26" s="33">
        <v>-4.9923474523490795E-2</v>
      </c>
      <c r="AH26" s="31">
        <v>1.0402988348361447E-2</v>
      </c>
      <c r="AI26" s="34">
        <f t="shared" si="10"/>
        <v>6.0326462871852241E-2</v>
      </c>
      <c r="AJ26" s="14">
        <v>163538</v>
      </c>
      <c r="AK26" s="15">
        <v>244661</v>
      </c>
      <c r="AL26" s="16">
        <f t="shared" si="11"/>
        <v>0.49604984774180927</v>
      </c>
      <c r="AM26" s="14">
        <v>1114265</v>
      </c>
      <c r="AN26" s="15">
        <v>1256186</v>
      </c>
      <c r="AO26" s="16">
        <f t="shared" si="12"/>
        <v>0.12736736772670773</v>
      </c>
      <c r="AP26" s="14">
        <v>1277803</v>
      </c>
      <c r="AQ26" s="15">
        <v>1500847</v>
      </c>
      <c r="AR26" s="16">
        <f t="shared" si="13"/>
        <v>0.17455272839396996</v>
      </c>
    </row>
    <row r="27" spans="1:44" x14ac:dyDescent="0.25">
      <c r="A27" s="29" t="s">
        <v>53</v>
      </c>
      <c r="B27" s="30">
        <v>2019</v>
      </c>
      <c r="C27" s="14">
        <v>845054645</v>
      </c>
      <c r="D27" s="15">
        <v>962970122</v>
      </c>
      <c r="E27" s="16">
        <f t="shared" si="0"/>
        <v>0.13953591959724687</v>
      </c>
      <c r="F27" s="17">
        <v>238335961</v>
      </c>
      <c r="G27" s="18">
        <v>244590329</v>
      </c>
      <c r="H27" s="16">
        <f t="shared" si="1"/>
        <v>2.6241814175914476E-2</v>
      </c>
      <c r="I27" s="17">
        <v>574049</v>
      </c>
      <c r="J27" s="18">
        <v>419913</v>
      </c>
      <c r="K27" s="16">
        <f t="shared" si="2"/>
        <v>-0.26850669542147099</v>
      </c>
      <c r="L27" s="14">
        <v>238910010</v>
      </c>
      <c r="M27" s="15">
        <v>245010242</v>
      </c>
      <c r="N27" s="16">
        <f t="shared" si="3"/>
        <v>2.553359735743178E-2</v>
      </c>
      <c r="O27" s="14">
        <v>198388833</v>
      </c>
      <c r="P27" s="15">
        <v>211956370</v>
      </c>
      <c r="Q27" s="16">
        <f t="shared" si="4"/>
        <v>6.83886123771896E-2</v>
      </c>
      <c r="R27" s="14">
        <v>40521177</v>
      </c>
      <c r="S27" s="15">
        <v>33053872</v>
      </c>
      <c r="T27" s="16">
        <f t="shared" si="5"/>
        <v>-0.18428154246358638</v>
      </c>
      <c r="U27" s="33">
        <v>0.16960853586670563</v>
      </c>
      <c r="V27" s="31">
        <v>0.13490812355509613</v>
      </c>
      <c r="W27" s="16">
        <f t="shared" si="6"/>
        <v>-3.4700412311609502E-2</v>
      </c>
      <c r="X27" s="14">
        <v>-3359515</v>
      </c>
      <c r="Y27" s="15">
        <v>-2907426</v>
      </c>
      <c r="Z27" s="16">
        <f t="shared" si="7"/>
        <v>-0.13456972211762711</v>
      </c>
      <c r="AA27" s="14">
        <v>235550495</v>
      </c>
      <c r="AB27" s="15">
        <v>242102816</v>
      </c>
      <c r="AC27" s="16">
        <f t="shared" si="8"/>
        <v>2.7817054682903554E-2</v>
      </c>
      <c r="AD27" s="14">
        <v>37161662</v>
      </c>
      <c r="AE27" s="15">
        <v>30146446</v>
      </c>
      <c r="AF27" s="16">
        <f t="shared" si="9"/>
        <v>-0.18877562580489538</v>
      </c>
      <c r="AG27" s="33">
        <v>0.15776516198787865</v>
      </c>
      <c r="AH27" s="31">
        <v>0.12451918774872904</v>
      </c>
      <c r="AI27" s="34">
        <f t="shared" si="10"/>
        <v>-3.3245974239149614E-2</v>
      </c>
      <c r="AJ27" s="14">
        <v>4541039</v>
      </c>
      <c r="AK27" s="15">
        <v>5042715</v>
      </c>
      <c r="AL27" s="16">
        <f t="shared" si="11"/>
        <v>0.11047603863344931</v>
      </c>
      <c r="AM27" s="14">
        <v>7410794</v>
      </c>
      <c r="AN27" s="15">
        <v>9689944</v>
      </c>
      <c r="AO27" s="16">
        <f t="shared" si="12"/>
        <v>0.30754464366436307</v>
      </c>
      <c r="AP27" s="14">
        <v>11951833</v>
      </c>
      <c r="AQ27" s="15">
        <v>14732659</v>
      </c>
      <c r="AR27" s="16">
        <f t="shared" si="13"/>
        <v>0.23266941564528218</v>
      </c>
    </row>
    <row r="28" spans="1:44" x14ac:dyDescent="0.25">
      <c r="A28" s="29" t="s">
        <v>54</v>
      </c>
      <c r="B28" s="30">
        <v>2019</v>
      </c>
      <c r="C28" s="14">
        <v>685212000</v>
      </c>
      <c r="D28" s="15">
        <v>743202000</v>
      </c>
      <c r="E28" s="16">
        <f t="shared" si="0"/>
        <v>8.4630742018528576E-2</v>
      </c>
      <c r="F28" s="17">
        <v>230415000</v>
      </c>
      <c r="G28" s="18">
        <v>246364000</v>
      </c>
      <c r="H28" s="16">
        <f t="shared" si="1"/>
        <v>6.9218583859557758E-2</v>
      </c>
      <c r="I28" s="17">
        <v>5801000</v>
      </c>
      <c r="J28" s="18">
        <v>-58000</v>
      </c>
      <c r="K28" s="16">
        <f t="shared" si="2"/>
        <v>-1.0099982761592829</v>
      </c>
      <c r="L28" s="14">
        <v>236216000</v>
      </c>
      <c r="M28" s="15">
        <v>246306000</v>
      </c>
      <c r="N28" s="16">
        <f t="shared" si="3"/>
        <v>4.2715142073356589E-2</v>
      </c>
      <c r="O28" s="14">
        <v>217726000</v>
      </c>
      <c r="P28" s="15">
        <v>240092000</v>
      </c>
      <c r="Q28" s="16">
        <f t="shared" si="4"/>
        <v>0.10272544390656146</v>
      </c>
      <c r="R28" s="14">
        <v>18489000</v>
      </c>
      <c r="S28" s="15">
        <v>6214000</v>
      </c>
      <c r="T28" s="16">
        <f t="shared" si="5"/>
        <v>-0.66390826978203255</v>
      </c>
      <c r="U28" s="33">
        <v>7.827158194195144E-2</v>
      </c>
      <c r="V28" s="31">
        <v>2.5228780460078114E-2</v>
      </c>
      <c r="W28" s="16">
        <f t="shared" si="6"/>
        <v>-5.3042801481873326E-2</v>
      </c>
      <c r="X28" s="14">
        <v>10095000</v>
      </c>
      <c r="Y28" s="15">
        <v>9290000</v>
      </c>
      <c r="Z28" s="16">
        <f t="shared" si="7"/>
        <v>-7.9742446755819707E-2</v>
      </c>
      <c r="AA28" s="14">
        <v>246311000</v>
      </c>
      <c r="AB28" s="15">
        <v>255596000</v>
      </c>
      <c r="AC28" s="16">
        <f t="shared" si="8"/>
        <v>3.76962458030701E-2</v>
      </c>
      <c r="AD28" s="14">
        <v>28584000</v>
      </c>
      <c r="AE28" s="15">
        <v>15504000</v>
      </c>
      <c r="AF28" s="16">
        <f t="shared" si="9"/>
        <v>-0.45759865659109994</v>
      </c>
      <c r="AG28" s="33">
        <v>0.11604841034302163</v>
      </c>
      <c r="AH28" s="31">
        <v>6.0658226263321804E-2</v>
      </c>
      <c r="AI28" s="34">
        <f t="shared" si="10"/>
        <v>-5.5390184079699825E-2</v>
      </c>
      <c r="AJ28" s="14">
        <v>8030000</v>
      </c>
      <c r="AK28" s="15">
        <v>8546000</v>
      </c>
      <c r="AL28" s="16">
        <f t="shared" si="11"/>
        <v>6.4259028642590282E-2</v>
      </c>
      <c r="AM28" s="14">
        <v>6996000</v>
      </c>
      <c r="AN28" s="15">
        <v>7402000</v>
      </c>
      <c r="AO28" s="16">
        <f t="shared" si="12"/>
        <v>5.8033161806746711E-2</v>
      </c>
      <c r="AP28" s="14">
        <v>15026000</v>
      </c>
      <c r="AQ28" s="15">
        <v>15948000</v>
      </c>
      <c r="AR28" s="16">
        <f t="shared" si="13"/>
        <v>6.1360308798083324E-2</v>
      </c>
    </row>
    <row r="29" spans="1:44" x14ac:dyDescent="0.25">
      <c r="A29" s="29" t="s">
        <v>55</v>
      </c>
      <c r="B29" s="30">
        <v>2019</v>
      </c>
      <c r="C29" s="14">
        <v>279024997</v>
      </c>
      <c r="D29" s="15">
        <v>296424797</v>
      </c>
      <c r="E29" s="16">
        <f t="shared" si="0"/>
        <v>6.2359287472727759E-2</v>
      </c>
      <c r="F29" s="17">
        <v>121680195</v>
      </c>
      <c r="G29" s="18">
        <v>123969985</v>
      </c>
      <c r="H29" s="16">
        <f t="shared" si="1"/>
        <v>1.8818099362842081E-2</v>
      </c>
      <c r="I29" s="17">
        <v>9638709</v>
      </c>
      <c r="J29" s="18">
        <v>9863747</v>
      </c>
      <c r="K29" s="16">
        <f t="shared" si="2"/>
        <v>2.3347317571263952E-2</v>
      </c>
      <c r="L29" s="14">
        <v>131318904</v>
      </c>
      <c r="M29" s="15">
        <v>133833732</v>
      </c>
      <c r="N29" s="16">
        <f t="shared" si="3"/>
        <v>1.9150540580204659E-2</v>
      </c>
      <c r="O29" s="14">
        <v>128592916</v>
      </c>
      <c r="P29" s="15">
        <v>136000092</v>
      </c>
      <c r="Q29" s="16">
        <f t="shared" si="4"/>
        <v>5.7601742229719713E-2</v>
      </c>
      <c r="R29" s="14">
        <v>2725988</v>
      </c>
      <c r="S29" s="15">
        <v>-2166360</v>
      </c>
      <c r="T29" s="16">
        <f t="shared" si="5"/>
        <v>-1.7947063596758313</v>
      </c>
      <c r="U29" s="33">
        <v>2.0758534506197218E-2</v>
      </c>
      <c r="V29" s="31">
        <v>-1.6186950536505998E-2</v>
      </c>
      <c r="W29" s="16">
        <f t="shared" si="6"/>
        <v>-3.6945485042703216E-2</v>
      </c>
      <c r="X29" s="14">
        <v>1118566</v>
      </c>
      <c r="Y29" s="15">
        <v>3716528</v>
      </c>
      <c r="Z29" s="16">
        <f t="shared" si="7"/>
        <v>2.3225826638749969</v>
      </c>
      <c r="AA29" s="14">
        <v>132437470</v>
      </c>
      <c r="AB29" s="15">
        <v>137550260</v>
      </c>
      <c r="AC29" s="16">
        <f t="shared" si="8"/>
        <v>3.8605313133813261E-2</v>
      </c>
      <c r="AD29" s="14">
        <v>3844554</v>
      </c>
      <c r="AE29" s="15">
        <v>1550168</v>
      </c>
      <c r="AF29" s="16">
        <f t="shared" si="9"/>
        <v>-0.59678860018613344</v>
      </c>
      <c r="AG29" s="33">
        <v>2.9029201479007415E-2</v>
      </c>
      <c r="AH29" s="31">
        <v>1.1269829660809074E-2</v>
      </c>
      <c r="AI29" s="34">
        <f t="shared" si="10"/>
        <v>-1.7759371818198338E-2</v>
      </c>
      <c r="AJ29" s="14">
        <v>4813964</v>
      </c>
      <c r="AK29" s="15">
        <v>3124579</v>
      </c>
      <c r="AL29" s="16">
        <f t="shared" si="11"/>
        <v>-0.35093428201789628</v>
      </c>
      <c r="AM29" s="14">
        <v>2785698</v>
      </c>
      <c r="AN29" s="15">
        <v>1055269</v>
      </c>
      <c r="AO29" s="16">
        <f t="shared" si="12"/>
        <v>-0.62118327255861905</v>
      </c>
      <c r="AP29" s="14">
        <v>7599662</v>
      </c>
      <c r="AQ29" s="15">
        <v>4179848</v>
      </c>
      <c r="AR29" s="16">
        <f t="shared" si="13"/>
        <v>-0.44999553927529934</v>
      </c>
    </row>
    <row r="30" spans="1:44" x14ac:dyDescent="0.25">
      <c r="A30" s="29" t="s">
        <v>56</v>
      </c>
      <c r="B30" s="30">
        <v>2019</v>
      </c>
      <c r="C30" s="14">
        <v>3953878620</v>
      </c>
      <c r="D30" s="15">
        <v>4375097674</v>
      </c>
      <c r="E30" s="16">
        <f t="shared" si="0"/>
        <v>0.10653312721066789</v>
      </c>
      <c r="F30" s="17">
        <v>1694524184</v>
      </c>
      <c r="G30" s="18">
        <v>1762456675</v>
      </c>
      <c r="H30" s="16">
        <f t="shared" si="1"/>
        <v>4.0089419579508345E-2</v>
      </c>
      <c r="I30" s="17">
        <v>101222229</v>
      </c>
      <c r="J30" s="18">
        <v>123224761</v>
      </c>
      <c r="K30" s="16">
        <f t="shared" si="2"/>
        <v>0.21736857820034766</v>
      </c>
      <c r="L30" s="14">
        <v>1795746413</v>
      </c>
      <c r="M30" s="15">
        <v>1885681436</v>
      </c>
      <c r="N30" s="16">
        <f t="shared" si="3"/>
        <v>5.008225122931096E-2</v>
      </c>
      <c r="O30" s="14">
        <v>1712829281</v>
      </c>
      <c r="P30" s="15">
        <v>1802916775</v>
      </c>
      <c r="Q30" s="16">
        <f t="shared" si="4"/>
        <v>5.2595722760767072E-2</v>
      </c>
      <c r="R30" s="14">
        <v>82917132</v>
      </c>
      <c r="S30" s="15">
        <v>82764661</v>
      </c>
      <c r="T30" s="16">
        <f t="shared" si="5"/>
        <v>-1.838835911497759E-3</v>
      </c>
      <c r="U30" s="33">
        <v>4.6174187735938413E-2</v>
      </c>
      <c r="V30" s="31">
        <v>4.3891115126828875E-2</v>
      </c>
      <c r="W30" s="16">
        <f t="shared" si="6"/>
        <v>-2.2830726091095377E-3</v>
      </c>
      <c r="X30" s="14">
        <v>15758451</v>
      </c>
      <c r="Y30" s="15">
        <v>54904390</v>
      </c>
      <c r="Z30" s="16">
        <f t="shared" si="7"/>
        <v>2.4841235347306663</v>
      </c>
      <c r="AA30" s="14">
        <v>1811504864</v>
      </c>
      <c r="AB30" s="15">
        <v>1940585826</v>
      </c>
      <c r="AC30" s="16">
        <f t="shared" si="8"/>
        <v>7.1256205028881442E-2</v>
      </c>
      <c r="AD30" s="14">
        <v>98675583</v>
      </c>
      <c r="AE30" s="15">
        <v>137669051</v>
      </c>
      <c r="AF30" s="16">
        <f t="shared" si="9"/>
        <v>0.39516835689736945</v>
      </c>
      <c r="AG30" s="33">
        <v>5.4471608087274782E-2</v>
      </c>
      <c r="AH30" s="31">
        <v>7.094200583942635E-2</v>
      </c>
      <c r="AI30" s="34">
        <f t="shared" si="10"/>
        <v>1.6470397752151568E-2</v>
      </c>
      <c r="AJ30" s="14">
        <v>36682019</v>
      </c>
      <c r="AK30" s="15">
        <v>41520011</v>
      </c>
      <c r="AL30" s="16">
        <f t="shared" si="11"/>
        <v>0.13189001401476838</v>
      </c>
      <c r="AM30" s="14">
        <v>15102878</v>
      </c>
      <c r="AN30" s="15">
        <v>17181717</v>
      </c>
      <c r="AO30" s="16">
        <f t="shared" si="12"/>
        <v>0.13764522232120263</v>
      </c>
      <c r="AP30" s="14">
        <v>51784897</v>
      </c>
      <c r="AQ30" s="15">
        <v>58701728</v>
      </c>
      <c r="AR30" s="16">
        <f t="shared" si="13"/>
        <v>0.13356849971141199</v>
      </c>
    </row>
    <row r="31" spans="1:44" x14ac:dyDescent="0.25">
      <c r="A31" s="29" t="s">
        <v>57</v>
      </c>
      <c r="B31" s="30">
        <v>2019</v>
      </c>
      <c r="C31" s="14">
        <v>54020868</v>
      </c>
      <c r="D31" s="15">
        <v>61389815</v>
      </c>
      <c r="E31" s="16">
        <f t="shared" si="0"/>
        <v>0.13640926687812568</v>
      </c>
      <c r="F31" s="17">
        <v>35794076</v>
      </c>
      <c r="G31" s="18">
        <v>45155821</v>
      </c>
      <c r="H31" s="16">
        <f t="shared" si="1"/>
        <v>0.261544536028811</v>
      </c>
      <c r="I31" s="17">
        <v>2676166</v>
      </c>
      <c r="J31" s="18">
        <v>791529</v>
      </c>
      <c r="K31" s="16">
        <f t="shared" si="2"/>
        <v>-0.70423023086011849</v>
      </c>
      <c r="L31" s="14">
        <v>38470242</v>
      </c>
      <c r="M31" s="15">
        <v>45947349</v>
      </c>
      <c r="N31" s="16">
        <f t="shared" si="3"/>
        <v>0.19436079970591294</v>
      </c>
      <c r="O31" s="14">
        <v>37615286</v>
      </c>
      <c r="P31" s="15">
        <v>36169948</v>
      </c>
      <c r="Q31" s="16">
        <f t="shared" si="4"/>
        <v>-3.8424219345294885E-2</v>
      </c>
      <c r="R31" s="14">
        <v>854956</v>
      </c>
      <c r="S31" s="15">
        <v>9777401</v>
      </c>
      <c r="T31" s="16">
        <f t="shared" si="5"/>
        <v>10.436145251919397</v>
      </c>
      <c r="U31" s="33">
        <v>2.2223826925757317E-2</v>
      </c>
      <c r="V31" s="31">
        <v>0.21279575890221653</v>
      </c>
      <c r="W31" s="16">
        <f t="shared" si="6"/>
        <v>0.19057193197645922</v>
      </c>
      <c r="X31" s="14">
        <v>63011</v>
      </c>
      <c r="Y31" s="15">
        <v>49964</v>
      </c>
      <c r="Z31" s="16">
        <f t="shared" si="7"/>
        <v>-0.20705908492168035</v>
      </c>
      <c r="AA31" s="14">
        <v>38533253</v>
      </c>
      <c r="AB31" s="15">
        <v>45997313</v>
      </c>
      <c r="AC31" s="16">
        <f t="shared" si="8"/>
        <v>0.19370438306882629</v>
      </c>
      <c r="AD31" s="14">
        <v>917967</v>
      </c>
      <c r="AE31" s="15">
        <v>9827365</v>
      </c>
      <c r="AF31" s="16">
        <f t="shared" si="9"/>
        <v>9.7055754727566459</v>
      </c>
      <c r="AG31" s="33">
        <v>2.3822722675399349E-2</v>
      </c>
      <c r="AH31" s="31">
        <v>0.21365084956158201</v>
      </c>
      <c r="AI31" s="34">
        <f t="shared" si="10"/>
        <v>0.18982812688618267</v>
      </c>
      <c r="AJ31" s="14">
        <v>1489819</v>
      </c>
      <c r="AK31" s="15">
        <v>2812726</v>
      </c>
      <c r="AL31" s="16">
        <f t="shared" si="11"/>
        <v>0.88796491385866338</v>
      </c>
      <c r="AM31" s="14">
        <v>968800</v>
      </c>
      <c r="AN31" s="15">
        <v>1072915</v>
      </c>
      <c r="AO31" s="16">
        <f t="shared" si="12"/>
        <v>0.10746800165152766</v>
      </c>
      <c r="AP31" s="14">
        <v>2458619</v>
      </c>
      <c r="AQ31" s="15">
        <v>3885641</v>
      </c>
      <c r="AR31" s="16">
        <f t="shared" si="13"/>
        <v>0.58041607910782433</v>
      </c>
    </row>
    <row r="32" spans="1:44" x14ac:dyDescent="0.25">
      <c r="A32" s="29" t="s">
        <v>58</v>
      </c>
      <c r="B32" s="30">
        <v>2019</v>
      </c>
      <c r="C32" s="14">
        <v>118691396</v>
      </c>
      <c r="D32" s="15">
        <v>133152385</v>
      </c>
      <c r="E32" s="16">
        <f t="shared" si="0"/>
        <v>0.12183687687016505</v>
      </c>
      <c r="F32" s="17">
        <v>70806751</v>
      </c>
      <c r="G32" s="18">
        <v>90998255</v>
      </c>
      <c r="H32" s="16">
        <f t="shared" si="1"/>
        <v>0.28516354323332815</v>
      </c>
      <c r="I32" s="17">
        <v>3258480</v>
      </c>
      <c r="J32" s="18">
        <v>3198717</v>
      </c>
      <c r="K32" s="16">
        <f t="shared" si="2"/>
        <v>-1.834076010900788E-2</v>
      </c>
      <c r="L32" s="14">
        <v>74065231</v>
      </c>
      <c r="M32" s="15">
        <v>94196972</v>
      </c>
      <c r="N32" s="16">
        <f t="shared" si="3"/>
        <v>0.27181095269924965</v>
      </c>
      <c r="O32" s="14">
        <v>84538722</v>
      </c>
      <c r="P32" s="15">
        <v>89457336</v>
      </c>
      <c r="Q32" s="16">
        <f t="shared" si="4"/>
        <v>5.8181787985865221E-2</v>
      </c>
      <c r="R32" s="14">
        <v>-10473491</v>
      </c>
      <c r="S32" s="15">
        <v>4739636</v>
      </c>
      <c r="T32" s="16">
        <f t="shared" si="5"/>
        <v>-1.4525364083475127</v>
      </c>
      <c r="U32" s="33">
        <v>-0.14140901011974161</v>
      </c>
      <c r="V32" s="31">
        <v>5.0316224602209081E-2</v>
      </c>
      <c r="W32" s="16">
        <f t="shared" si="6"/>
        <v>0.19172523472195069</v>
      </c>
      <c r="X32" s="14">
        <v>48344</v>
      </c>
      <c r="Y32" s="15">
        <v>48344</v>
      </c>
      <c r="Z32" s="16">
        <f t="shared" si="7"/>
        <v>0</v>
      </c>
      <c r="AA32" s="14">
        <v>74113575</v>
      </c>
      <c r="AB32" s="15">
        <v>94245316</v>
      </c>
      <c r="AC32" s="16">
        <f t="shared" si="8"/>
        <v>0.27163365145993834</v>
      </c>
      <c r="AD32" s="14">
        <v>-10425147</v>
      </c>
      <c r="AE32" s="15">
        <v>4787980</v>
      </c>
      <c r="AF32" s="16">
        <f t="shared" si="9"/>
        <v>-1.4592721810061766</v>
      </c>
      <c r="AG32" s="33">
        <v>-0.14066447341124755</v>
      </c>
      <c r="AH32" s="31">
        <v>5.080337361275334E-2</v>
      </c>
      <c r="AI32" s="34">
        <f t="shared" si="10"/>
        <v>0.19146784702400088</v>
      </c>
      <c r="AJ32" s="14">
        <v>2249199</v>
      </c>
      <c r="AK32" s="15">
        <v>3900278</v>
      </c>
      <c r="AL32" s="16">
        <f t="shared" si="11"/>
        <v>0.73407421931096362</v>
      </c>
      <c r="AM32" s="14">
        <v>1943481</v>
      </c>
      <c r="AN32" s="15">
        <v>1392416</v>
      </c>
      <c r="AO32" s="16">
        <f t="shared" si="12"/>
        <v>-0.28354534981304164</v>
      </c>
      <c r="AP32" s="14">
        <v>4192680</v>
      </c>
      <c r="AQ32" s="15">
        <v>5292694</v>
      </c>
      <c r="AR32" s="16">
        <f t="shared" si="13"/>
        <v>0.26236536058082183</v>
      </c>
    </row>
    <row r="33" spans="1:44" x14ac:dyDescent="0.25">
      <c r="A33" s="29" t="s">
        <v>59</v>
      </c>
      <c r="B33" s="30">
        <v>2019</v>
      </c>
      <c r="C33" s="14">
        <v>1842972254</v>
      </c>
      <c r="D33" s="15">
        <v>2038658007</v>
      </c>
      <c r="E33" s="16">
        <f t="shared" si="0"/>
        <v>0.10617943518969548</v>
      </c>
      <c r="F33" s="17">
        <v>690548902</v>
      </c>
      <c r="G33" s="18">
        <v>741832154</v>
      </c>
      <c r="H33" s="16">
        <f t="shared" si="1"/>
        <v>7.4264475479536712E-2</v>
      </c>
      <c r="I33" s="17">
        <v>11124575</v>
      </c>
      <c r="J33" s="18">
        <v>4225422</v>
      </c>
      <c r="K33" s="16">
        <f t="shared" si="2"/>
        <v>-0.62017227624426097</v>
      </c>
      <c r="L33" s="14">
        <v>701673477</v>
      </c>
      <c r="M33" s="15">
        <v>746057576</v>
      </c>
      <c r="N33" s="16">
        <f t="shared" si="3"/>
        <v>6.3254634035426138E-2</v>
      </c>
      <c r="O33" s="14">
        <v>611223195</v>
      </c>
      <c r="P33" s="15">
        <v>669392553</v>
      </c>
      <c r="Q33" s="16">
        <f t="shared" si="4"/>
        <v>9.5168767278211691E-2</v>
      </c>
      <c r="R33" s="14">
        <v>90450282</v>
      </c>
      <c r="S33" s="15">
        <v>76665023</v>
      </c>
      <c r="T33" s="16">
        <f t="shared" si="5"/>
        <v>-0.15240703174369319</v>
      </c>
      <c r="U33" s="33">
        <v>0.12890651416199961</v>
      </c>
      <c r="V33" s="31">
        <v>0.10276019635245953</v>
      </c>
      <c r="W33" s="16">
        <f t="shared" si="6"/>
        <v>-2.6146317809540076E-2</v>
      </c>
      <c r="X33" s="14">
        <v>289462</v>
      </c>
      <c r="Y33" s="15">
        <v>291054</v>
      </c>
      <c r="Z33" s="16">
        <f t="shared" si="7"/>
        <v>5.4998583579191742E-3</v>
      </c>
      <c r="AA33" s="14">
        <v>701962939</v>
      </c>
      <c r="AB33" s="15">
        <v>746348630</v>
      </c>
      <c r="AC33" s="16">
        <f t="shared" si="8"/>
        <v>6.3230818229849592E-2</v>
      </c>
      <c r="AD33" s="14">
        <v>90739744</v>
      </c>
      <c r="AE33" s="15">
        <v>76956077</v>
      </c>
      <c r="AF33" s="16">
        <f t="shared" si="9"/>
        <v>-0.15190330490683332</v>
      </c>
      <c r="AG33" s="33">
        <v>0.12926571896981587</v>
      </c>
      <c r="AH33" s="31">
        <v>0.10311009346932143</v>
      </c>
      <c r="AI33" s="34">
        <f t="shared" si="10"/>
        <v>-2.6155625500494439E-2</v>
      </c>
      <c r="AJ33" s="14">
        <v>25898112</v>
      </c>
      <c r="AK33" s="15">
        <v>42162722</v>
      </c>
      <c r="AL33" s="16">
        <f t="shared" si="11"/>
        <v>0.6280230002866618</v>
      </c>
      <c r="AM33" s="14">
        <v>14857128</v>
      </c>
      <c r="AN33" s="15">
        <v>13028265</v>
      </c>
      <c r="AO33" s="16">
        <f t="shared" si="12"/>
        <v>-0.12309667117359425</v>
      </c>
      <c r="AP33" s="14">
        <v>40755240</v>
      </c>
      <c r="AQ33" s="15">
        <v>55190987</v>
      </c>
      <c r="AR33" s="16">
        <f t="shared" si="13"/>
        <v>0.35420591315374417</v>
      </c>
    </row>
    <row r="34" spans="1:44" x14ac:dyDescent="0.25">
      <c r="A34" s="29" t="s">
        <v>60</v>
      </c>
      <c r="B34" s="30">
        <v>2019</v>
      </c>
      <c r="C34" s="14">
        <v>271645174</v>
      </c>
      <c r="D34" s="15">
        <v>259967775</v>
      </c>
      <c r="E34" s="16">
        <f t="shared" si="0"/>
        <v>-4.2987691730536688E-2</v>
      </c>
      <c r="F34" s="17">
        <v>111583222</v>
      </c>
      <c r="G34" s="18">
        <v>94834922</v>
      </c>
      <c r="H34" s="16">
        <f t="shared" si="1"/>
        <v>-0.15009693840889449</v>
      </c>
      <c r="I34" s="17">
        <v>2503152</v>
      </c>
      <c r="J34" s="18">
        <v>2091938</v>
      </c>
      <c r="K34" s="16">
        <f t="shared" si="2"/>
        <v>-0.16427847769532175</v>
      </c>
      <c r="L34" s="14">
        <v>114086374</v>
      </c>
      <c r="M34" s="15">
        <v>96926860</v>
      </c>
      <c r="N34" s="16">
        <f t="shared" si="3"/>
        <v>-0.15040809343278805</v>
      </c>
      <c r="O34" s="14">
        <v>124764690</v>
      </c>
      <c r="P34" s="15">
        <v>119727624</v>
      </c>
      <c r="Q34" s="16">
        <f t="shared" si="4"/>
        <v>-4.0372528477408152E-2</v>
      </c>
      <c r="R34" s="14">
        <v>-10678316</v>
      </c>
      <c r="S34" s="15">
        <v>-22800765</v>
      </c>
      <c r="T34" s="16">
        <f t="shared" si="5"/>
        <v>1.1352397700161712</v>
      </c>
      <c r="U34" s="33">
        <v>-9.3598522116234498E-2</v>
      </c>
      <c r="V34" s="31">
        <v>-0.23523680639195368</v>
      </c>
      <c r="W34" s="16">
        <f t="shared" si="6"/>
        <v>-0.14163828427571917</v>
      </c>
      <c r="X34" s="14">
        <v>62473</v>
      </c>
      <c r="Y34" s="15">
        <v>73928</v>
      </c>
      <c r="Z34" s="16">
        <f t="shared" si="7"/>
        <v>0.18335921117922943</v>
      </c>
      <c r="AA34" s="14">
        <v>114148847</v>
      </c>
      <c r="AB34" s="15">
        <v>97000788</v>
      </c>
      <c r="AC34" s="16">
        <f t="shared" si="8"/>
        <v>-0.15022542452837917</v>
      </c>
      <c r="AD34" s="14">
        <v>-10615843</v>
      </c>
      <c r="AE34" s="15">
        <v>-22726837</v>
      </c>
      <c r="AF34" s="16">
        <f t="shared" si="9"/>
        <v>1.1408414762727745</v>
      </c>
      <c r="AG34" s="33">
        <v>-9.3000002006152549E-2</v>
      </c>
      <c r="AH34" s="31">
        <v>-0.2342953853117152</v>
      </c>
      <c r="AI34" s="34">
        <f t="shared" si="10"/>
        <v>-0.14129538330556266</v>
      </c>
      <c r="AJ34" s="14">
        <v>5592254</v>
      </c>
      <c r="AK34" s="15">
        <v>10709702</v>
      </c>
      <c r="AL34" s="16">
        <f t="shared" si="11"/>
        <v>0.91509577354676663</v>
      </c>
      <c r="AM34" s="14">
        <v>5491486</v>
      </c>
      <c r="AN34" s="15">
        <v>3480074</v>
      </c>
      <c r="AO34" s="16">
        <f t="shared" si="12"/>
        <v>-0.36627827149154163</v>
      </c>
      <c r="AP34" s="14">
        <v>11083740</v>
      </c>
      <c r="AQ34" s="15">
        <v>14189776</v>
      </c>
      <c r="AR34" s="16">
        <f t="shared" si="13"/>
        <v>0.28023356736985894</v>
      </c>
    </row>
    <row r="35" spans="1:44" x14ac:dyDescent="0.25">
      <c r="A35" s="29" t="s">
        <v>61</v>
      </c>
      <c r="B35" s="30">
        <v>2019</v>
      </c>
      <c r="C35" s="14">
        <v>11018993</v>
      </c>
      <c r="D35" s="15">
        <v>11659643</v>
      </c>
      <c r="E35" s="16">
        <f t="shared" si="0"/>
        <v>5.8140521552196282E-2</v>
      </c>
      <c r="F35" s="17">
        <v>10120299</v>
      </c>
      <c r="G35" s="18">
        <v>10941559</v>
      </c>
      <c r="H35" s="16">
        <f t="shared" si="1"/>
        <v>8.1149776306016261E-2</v>
      </c>
      <c r="I35" s="17">
        <v>541055</v>
      </c>
      <c r="J35" s="18">
        <v>608973</v>
      </c>
      <c r="K35" s="16">
        <f t="shared" si="2"/>
        <v>0.12552882793801001</v>
      </c>
      <c r="L35" s="14">
        <v>10661354</v>
      </c>
      <c r="M35" s="15">
        <v>11550532</v>
      </c>
      <c r="N35" s="16">
        <f t="shared" si="3"/>
        <v>8.3401976897118327E-2</v>
      </c>
      <c r="O35" s="14">
        <v>12225337</v>
      </c>
      <c r="P35" s="15">
        <v>13448061</v>
      </c>
      <c r="Q35" s="16">
        <f t="shared" si="4"/>
        <v>0.10001556603306723</v>
      </c>
      <c r="R35" s="14">
        <v>-1563983</v>
      </c>
      <c r="S35" s="15">
        <v>-1897529</v>
      </c>
      <c r="T35" s="16">
        <f t="shared" si="5"/>
        <v>0.21326702400217906</v>
      </c>
      <c r="U35" s="33">
        <v>-0.14669647026071922</v>
      </c>
      <c r="V35" s="31">
        <v>-0.16428065824154248</v>
      </c>
      <c r="W35" s="16">
        <f t="shared" si="6"/>
        <v>-1.7584187980823257E-2</v>
      </c>
      <c r="X35" s="14">
        <v>1985131</v>
      </c>
      <c r="Y35" s="15">
        <v>2350236</v>
      </c>
      <c r="Z35" s="16">
        <f t="shared" si="7"/>
        <v>0.18391985214074033</v>
      </c>
      <c r="AA35" s="14">
        <v>12646485</v>
      </c>
      <c r="AB35" s="15">
        <v>13900768</v>
      </c>
      <c r="AC35" s="16">
        <f t="shared" si="8"/>
        <v>9.9180365137032142E-2</v>
      </c>
      <c r="AD35" s="14">
        <v>421148</v>
      </c>
      <c r="AE35" s="15">
        <v>452707</v>
      </c>
      <c r="AF35" s="16">
        <f t="shared" si="9"/>
        <v>7.4935652074805056E-2</v>
      </c>
      <c r="AG35" s="33">
        <v>3.3301585381234393E-2</v>
      </c>
      <c r="AH35" s="31">
        <v>3.2567049532802789E-2</v>
      </c>
      <c r="AI35" s="34">
        <f t="shared" si="10"/>
        <v>-7.3453584843160419E-4</v>
      </c>
      <c r="AJ35" s="14">
        <v>183574</v>
      </c>
      <c r="AK35" s="15">
        <v>127553</v>
      </c>
      <c r="AL35" s="16">
        <f t="shared" si="11"/>
        <v>-0.30516848791223156</v>
      </c>
      <c r="AM35" s="14">
        <v>84413</v>
      </c>
      <c r="AN35" s="15">
        <v>171836</v>
      </c>
      <c r="AO35" s="16">
        <f t="shared" si="12"/>
        <v>1.0356580147607597</v>
      </c>
      <c r="AP35" s="14">
        <v>267987</v>
      </c>
      <c r="AQ35" s="15">
        <v>299389</v>
      </c>
      <c r="AR35" s="16">
        <f t="shared" si="13"/>
        <v>0.11717732576580207</v>
      </c>
    </row>
    <row r="36" spans="1:44" x14ac:dyDescent="0.25">
      <c r="A36" s="29" t="s">
        <v>62</v>
      </c>
      <c r="B36" s="30">
        <v>2019</v>
      </c>
      <c r="C36" s="14">
        <v>167653480</v>
      </c>
      <c r="D36" s="15">
        <v>186075597</v>
      </c>
      <c r="E36" s="16">
        <f t="shared" si="0"/>
        <v>0.10988210325249437</v>
      </c>
      <c r="F36" s="17">
        <v>95225524</v>
      </c>
      <c r="G36" s="18">
        <v>100026613</v>
      </c>
      <c r="H36" s="16">
        <f t="shared" si="1"/>
        <v>5.0418089586989304E-2</v>
      </c>
      <c r="I36" s="17">
        <v>2318682</v>
      </c>
      <c r="J36" s="18">
        <v>2857957</v>
      </c>
      <c r="K36" s="16">
        <f t="shared" si="2"/>
        <v>0.23257824919501682</v>
      </c>
      <c r="L36" s="14">
        <v>97544206</v>
      </c>
      <c r="M36" s="15">
        <v>102884570</v>
      </c>
      <c r="N36" s="16">
        <f t="shared" si="3"/>
        <v>5.4748141575933273E-2</v>
      </c>
      <c r="O36" s="14">
        <v>102260878</v>
      </c>
      <c r="P36" s="15">
        <v>104832151</v>
      </c>
      <c r="Q36" s="16">
        <f t="shared" si="4"/>
        <v>2.514424920153727E-2</v>
      </c>
      <c r="R36" s="14">
        <v>-4716672</v>
      </c>
      <c r="S36" s="15">
        <v>-1947580</v>
      </c>
      <c r="T36" s="16">
        <f t="shared" si="5"/>
        <v>-0.58708597926673722</v>
      </c>
      <c r="U36" s="33">
        <v>-4.8354199530826057E-2</v>
      </c>
      <c r="V36" s="31">
        <v>-1.8929757883033384E-2</v>
      </c>
      <c r="W36" s="16">
        <f t="shared" si="6"/>
        <v>2.9424441647792673E-2</v>
      </c>
      <c r="X36" s="14">
        <v>-169178</v>
      </c>
      <c r="Y36" s="15">
        <v>302540</v>
      </c>
      <c r="Z36" s="16">
        <f t="shared" si="7"/>
        <v>-2.7882939862157019</v>
      </c>
      <c r="AA36" s="14">
        <v>97375028</v>
      </c>
      <c r="AB36" s="15">
        <v>103187110</v>
      </c>
      <c r="AC36" s="16">
        <f t="shared" si="8"/>
        <v>5.968760286261484E-2</v>
      </c>
      <c r="AD36" s="14">
        <v>-4885850</v>
      </c>
      <c r="AE36" s="15">
        <v>-1645040</v>
      </c>
      <c r="AF36" s="16">
        <f t="shared" si="9"/>
        <v>-0.66330525906444116</v>
      </c>
      <c r="AG36" s="33">
        <v>-5.017559532819852E-2</v>
      </c>
      <c r="AH36" s="31">
        <v>-1.5942301320387788E-2</v>
      </c>
      <c r="AI36" s="34">
        <f t="shared" si="10"/>
        <v>3.4233294007810736E-2</v>
      </c>
      <c r="AJ36" s="14">
        <v>5067207</v>
      </c>
      <c r="AK36" s="15">
        <v>6006099</v>
      </c>
      <c r="AL36" s="16">
        <f t="shared" si="11"/>
        <v>0.18528787160264026</v>
      </c>
      <c r="AM36" s="14">
        <v>620767</v>
      </c>
      <c r="AN36" s="15">
        <v>-51453</v>
      </c>
      <c r="AO36" s="16">
        <f t="shared" si="12"/>
        <v>-1.0828861714620783</v>
      </c>
      <c r="AP36" s="14">
        <v>5687974</v>
      </c>
      <c r="AQ36" s="15">
        <v>5954646</v>
      </c>
      <c r="AR36" s="16">
        <f t="shared" si="13"/>
        <v>4.688347731547296E-2</v>
      </c>
    </row>
    <row r="37" spans="1:44" x14ac:dyDescent="0.25">
      <c r="A37" s="29" t="s">
        <v>63</v>
      </c>
      <c r="B37" s="30">
        <v>2019</v>
      </c>
      <c r="C37" s="14">
        <v>647082483</v>
      </c>
      <c r="D37" s="15">
        <v>680700757</v>
      </c>
      <c r="E37" s="16">
        <f t="shared" si="0"/>
        <v>5.1953614698607133E-2</v>
      </c>
      <c r="F37" s="17">
        <v>207588219</v>
      </c>
      <c r="G37" s="18">
        <v>221876688</v>
      </c>
      <c r="H37" s="16">
        <f t="shared" si="1"/>
        <v>6.883082801534128E-2</v>
      </c>
      <c r="I37" s="17">
        <v>4342458</v>
      </c>
      <c r="J37" s="18">
        <v>4630924</v>
      </c>
      <c r="K37" s="16">
        <f t="shared" si="2"/>
        <v>6.6429197472951951E-2</v>
      </c>
      <c r="L37" s="14">
        <v>211930677</v>
      </c>
      <c r="M37" s="15">
        <v>226507612</v>
      </c>
      <c r="N37" s="16">
        <f t="shared" si="3"/>
        <v>6.87816186233388E-2</v>
      </c>
      <c r="O37" s="14">
        <v>259672311</v>
      </c>
      <c r="P37" s="15">
        <v>239010856</v>
      </c>
      <c r="Q37" s="16">
        <f t="shared" si="4"/>
        <v>-7.9567416797087773E-2</v>
      </c>
      <c r="R37" s="14">
        <v>-47741634</v>
      </c>
      <c r="S37" s="15">
        <v>-12503244</v>
      </c>
      <c r="T37" s="16">
        <f t="shared" si="5"/>
        <v>-0.7381060732022704</v>
      </c>
      <c r="U37" s="33">
        <v>-0.22527004903589298</v>
      </c>
      <c r="V37" s="31">
        <v>-5.520010515143306E-2</v>
      </c>
      <c r="W37" s="16">
        <f t="shared" si="6"/>
        <v>0.17006994388445992</v>
      </c>
      <c r="X37" s="14">
        <v>159354</v>
      </c>
      <c r="Y37" s="15">
        <v>997188</v>
      </c>
      <c r="Z37" s="16">
        <f t="shared" si="7"/>
        <v>5.2576904250913064</v>
      </c>
      <c r="AA37" s="14">
        <v>212090031</v>
      </c>
      <c r="AB37" s="15">
        <v>227504800</v>
      </c>
      <c r="AC37" s="16">
        <f t="shared" si="8"/>
        <v>7.2680309052338243E-2</v>
      </c>
      <c r="AD37" s="14">
        <v>-47582280</v>
      </c>
      <c r="AE37" s="15">
        <v>-11506056</v>
      </c>
      <c r="AF37" s="16">
        <f t="shared" si="9"/>
        <v>-0.75818611466285346</v>
      </c>
      <c r="AG37" s="33">
        <v>-0.2243494414878934</v>
      </c>
      <c r="AH37" s="31">
        <v>-5.0575003252678621E-2</v>
      </c>
      <c r="AI37" s="34">
        <f t="shared" si="10"/>
        <v>0.17377443823521477</v>
      </c>
      <c r="AJ37" s="14">
        <v>11990710</v>
      </c>
      <c r="AK37" s="15">
        <v>14935976</v>
      </c>
      <c r="AL37" s="16">
        <f t="shared" si="11"/>
        <v>0.24562899111061814</v>
      </c>
      <c r="AM37" s="14">
        <v>1641812</v>
      </c>
      <c r="AN37" s="15">
        <v>1619102</v>
      </c>
      <c r="AO37" s="16">
        <f t="shared" si="12"/>
        <v>-1.3832277995288134E-2</v>
      </c>
      <c r="AP37" s="14">
        <v>13632522</v>
      </c>
      <c r="AQ37" s="15">
        <v>16555078</v>
      </c>
      <c r="AR37" s="16">
        <f t="shared" si="13"/>
        <v>0.21438116879620661</v>
      </c>
    </row>
    <row r="38" spans="1:44" x14ac:dyDescent="0.25">
      <c r="A38" s="29" t="s">
        <v>64</v>
      </c>
      <c r="B38" s="30">
        <v>2019</v>
      </c>
      <c r="C38" s="14">
        <v>260373214</v>
      </c>
      <c r="D38" s="15">
        <v>281884958</v>
      </c>
      <c r="E38" s="16">
        <f t="shared" si="0"/>
        <v>8.261888260134162E-2</v>
      </c>
      <c r="F38" s="17">
        <v>113954173</v>
      </c>
      <c r="G38" s="18">
        <v>121341845</v>
      </c>
      <c r="H38" s="16">
        <f t="shared" si="1"/>
        <v>6.483020152320354E-2</v>
      </c>
      <c r="I38" s="17">
        <v>1425909</v>
      </c>
      <c r="J38" s="18">
        <v>1009454</v>
      </c>
      <c r="K38" s="16">
        <f t="shared" si="2"/>
        <v>-0.29206281747292429</v>
      </c>
      <c r="L38" s="14">
        <v>115380082</v>
      </c>
      <c r="M38" s="15">
        <v>122351298</v>
      </c>
      <c r="N38" s="16">
        <f t="shared" si="3"/>
        <v>6.0419579178319527E-2</v>
      </c>
      <c r="O38" s="14">
        <v>121770729</v>
      </c>
      <c r="P38" s="15">
        <v>130482739</v>
      </c>
      <c r="Q38" s="16">
        <f t="shared" si="4"/>
        <v>7.1544369254782081E-2</v>
      </c>
      <c r="R38" s="14">
        <v>-6390649</v>
      </c>
      <c r="S38" s="15">
        <v>-8131443</v>
      </c>
      <c r="T38" s="16">
        <f t="shared" si="5"/>
        <v>0.27239706014209197</v>
      </c>
      <c r="U38" s="33">
        <v>-5.5387800816435545E-2</v>
      </c>
      <c r="V38" s="31">
        <v>-6.6459801676971172E-2</v>
      </c>
      <c r="W38" s="16">
        <f t="shared" si="6"/>
        <v>-1.1072000860535627E-2</v>
      </c>
      <c r="X38" s="14">
        <v>-201775</v>
      </c>
      <c r="Y38" s="15">
        <v>190321</v>
      </c>
      <c r="Z38" s="16">
        <f t="shared" si="7"/>
        <v>-1.94323380002478</v>
      </c>
      <c r="AA38" s="14">
        <v>115178307</v>
      </c>
      <c r="AB38" s="15">
        <v>122541619</v>
      </c>
      <c r="AC38" s="16">
        <f t="shared" si="8"/>
        <v>6.3929677313280878E-2</v>
      </c>
      <c r="AD38" s="14">
        <v>-6592424</v>
      </c>
      <c r="AE38" s="15">
        <v>-7941121</v>
      </c>
      <c r="AF38" s="16">
        <f t="shared" si="9"/>
        <v>0.2045828666360052</v>
      </c>
      <c r="AG38" s="33">
        <v>-5.7236680862134917E-2</v>
      </c>
      <c r="AH38" s="31">
        <v>-6.4803460773600524E-2</v>
      </c>
      <c r="AI38" s="34">
        <f t="shared" si="10"/>
        <v>-7.566779911465607E-3</v>
      </c>
      <c r="AJ38" s="14">
        <v>6984458</v>
      </c>
      <c r="AK38" s="15">
        <v>10251583</v>
      </c>
      <c r="AL38" s="16">
        <f t="shared" si="11"/>
        <v>0.46777072752101884</v>
      </c>
      <c r="AM38" s="14">
        <v>2128525</v>
      </c>
      <c r="AN38" s="15">
        <v>-688363</v>
      </c>
      <c r="AO38" s="16">
        <f t="shared" si="12"/>
        <v>-1.3233990674293232</v>
      </c>
      <c r="AP38" s="14">
        <v>9112983</v>
      </c>
      <c r="AQ38" s="15">
        <v>9563220</v>
      </c>
      <c r="AR38" s="16">
        <f t="shared" si="13"/>
        <v>4.9406105552923782E-2</v>
      </c>
    </row>
    <row r="39" spans="1:44" x14ac:dyDescent="0.25">
      <c r="A39" s="29" t="s">
        <v>65</v>
      </c>
      <c r="B39" s="30">
        <v>2019</v>
      </c>
      <c r="C39" s="14">
        <v>252713488</v>
      </c>
      <c r="D39" s="15">
        <v>276483638</v>
      </c>
      <c r="E39" s="16">
        <f t="shared" si="0"/>
        <v>9.4059680740111506E-2</v>
      </c>
      <c r="F39" s="17">
        <v>123204165</v>
      </c>
      <c r="G39" s="18">
        <v>131351620</v>
      </c>
      <c r="H39" s="16">
        <f t="shared" si="1"/>
        <v>6.6129704300175243E-2</v>
      </c>
      <c r="I39" s="17">
        <v>1149148</v>
      </c>
      <c r="J39" s="18">
        <v>1131505</v>
      </c>
      <c r="K39" s="16">
        <f t="shared" si="2"/>
        <v>-1.5353113785169535E-2</v>
      </c>
      <c r="L39" s="14">
        <v>124353313</v>
      </c>
      <c r="M39" s="15">
        <v>132483125</v>
      </c>
      <c r="N39" s="16">
        <f t="shared" si="3"/>
        <v>6.5376722210850946E-2</v>
      </c>
      <c r="O39" s="14">
        <v>114174708</v>
      </c>
      <c r="P39" s="15">
        <v>118573525</v>
      </c>
      <c r="Q39" s="16">
        <f t="shared" si="4"/>
        <v>3.8527070286004148E-2</v>
      </c>
      <c r="R39" s="14">
        <v>10178605</v>
      </c>
      <c r="S39" s="15">
        <v>13909600</v>
      </c>
      <c r="T39" s="16">
        <f t="shared" si="5"/>
        <v>0.36655268575605399</v>
      </c>
      <c r="U39" s="33">
        <v>8.1852302559884349E-2</v>
      </c>
      <c r="V39" s="31">
        <v>0.10499148476456907</v>
      </c>
      <c r="W39" s="16">
        <f t="shared" si="6"/>
        <v>2.3139182204684722E-2</v>
      </c>
      <c r="X39" s="14">
        <v>-72022</v>
      </c>
      <c r="Y39" s="15">
        <v>72800</v>
      </c>
      <c r="Z39" s="16">
        <f t="shared" si="7"/>
        <v>-2.0108022548665687</v>
      </c>
      <c r="AA39" s="14">
        <v>124281291</v>
      </c>
      <c r="AB39" s="15">
        <v>132555925</v>
      </c>
      <c r="AC39" s="16">
        <f t="shared" si="8"/>
        <v>6.6579884497659433E-2</v>
      </c>
      <c r="AD39" s="14">
        <v>10106583</v>
      </c>
      <c r="AE39" s="15">
        <v>13982400</v>
      </c>
      <c r="AF39" s="16">
        <f t="shared" si="9"/>
        <v>0.38349430267381174</v>
      </c>
      <c r="AG39" s="33">
        <v>8.1320228641654516E-2</v>
      </c>
      <c r="AH39" s="31">
        <v>0.10548302537212124</v>
      </c>
      <c r="AI39" s="34">
        <f t="shared" si="10"/>
        <v>2.4162796730466729E-2</v>
      </c>
      <c r="AJ39" s="14">
        <v>7262300</v>
      </c>
      <c r="AK39" s="15">
        <v>11494333</v>
      </c>
      <c r="AL39" s="16">
        <f t="shared" si="11"/>
        <v>0.58274004103383226</v>
      </c>
      <c r="AM39" s="14">
        <v>1824637</v>
      </c>
      <c r="AN39" s="15">
        <v>-171404</v>
      </c>
      <c r="AO39" s="16">
        <f t="shared" si="12"/>
        <v>-1.0939386847904542</v>
      </c>
      <c r="AP39" s="14">
        <v>9086937</v>
      </c>
      <c r="AQ39" s="15">
        <v>11322929</v>
      </c>
      <c r="AR39" s="16">
        <f t="shared" si="13"/>
        <v>0.24606663389434746</v>
      </c>
    </row>
    <row r="40" spans="1:44" x14ac:dyDescent="0.25">
      <c r="A40" s="29" t="s">
        <v>66</v>
      </c>
      <c r="B40" s="30">
        <v>2019</v>
      </c>
      <c r="C40" s="14">
        <v>1730144198</v>
      </c>
      <c r="D40" s="15">
        <v>1815462286</v>
      </c>
      <c r="E40" s="16">
        <f t="shared" si="0"/>
        <v>4.93127035877272E-2</v>
      </c>
      <c r="F40" s="17">
        <v>793830250</v>
      </c>
      <c r="G40" s="18">
        <v>814151100</v>
      </c>
      <c r="H40" s="16">
        <f t="shared" si="1"/>
        <v>2.5598482799061892E-2</v>
      </c>
      <c r="I40" s="17">
        <v>109025031</v>
      </c>
      <c r="J40" s="18">
        <v>101250567</v>
      </c>
      <c r="K40" s="16">
        <f t="shared" si="2"/>
        <v>-7.1308982246471461E-2</v>
      </c>
      <c r="L40" s="14">
        <v>902855281</v>
      </c>
      <c r="M40" s="15">
        <v>915401667</v>
      </c>
      <c r="N40" s="16">
        <f t="shared" si="3"/>
        <v>1.389634226440328E-2</v>
      </c>
      <c r="O40" s="14">
        <v>910990763</v>
      </c>
      <c r="P40" s="15">
        <v>922410847</v>
      </c>
      <c r="Q40" s="16">
        <f t="shared" si="4"/>
        <v>1.2535894395232195E-2</v>
      </c>
      <c r="R40" s="14">
        <v>-8135482</v>
      </c>
      <c r="S40" s="15">
        <v>-7009180</v>
      </c>
      <c r="T40" s="16">
        <f t="shared" si="5"/>
        <v>-0.13844318013364174</v>
      </c>
      <c r="U40" s="33">
        <v>-9.0108372528863792E-3</v>
      </c>
      <c r="V40" s="31">
        <v>-7.6569447628065113E-3</v>
      </c>
      <c r="W40" s="16">
        <f t="shared" si="6"/>
        <v>1.3538924900798679E-3</v>
      </c>
      <c r="X40" s="14">
        <v>-6143135</v>
      </c>
      <c r="Y40" s="15">
        <v>12592748</v>
      </c>
      <c r="Z40" s="16">
        <f t="shared" si="7"/>
        <v>-3.0498895108116622</v>
      </c>
      <c r="AA40" s="14">
        <v>896712146</v>
      </c>
      <c r="AB40" s="15">
        <v>927994415</v>
      </c>
      <c r="AC40" s="16">
        <f t="shared" si="8"/>
        <v>3.4885519438475412E-2</v>
      </c>
      <c r="AD40" s="14">
        <v>-14278617</v>
      </c>
      <c r="AE40" s="15">
        <v>5583568</v>
      </c>
      <c r="AF40" s="16">
        <f t="shared" si="9"/>
        <v>-1.3910440345868231</v>
      </c>
      <c r="AG40" s="33">
        <v>-1.5923300541531866E-2</v>
      </c>
      <c r="AH40" s="31">
        <v>6.0168120731631776E-3</v>
      </c>
      <c r="AI40" s="34">
        <f t="shared" si="10"/>
        <v>2.1940112614695043E-2</v>
      </c>
      <c r="AJ40" s="14">
        <v>32000476</v>
      </c>
      <c r="AK40" s="15">
        <v>41106279</v>
      </c>
      <c r="AL40" s="16">
        <f t="shared" si="11"/>
        <v>0.28455211103734834</v>
      </c>
      <c r="AM40" s="14">
        <v>7545017</v>
      </c>
      <c r="AN40" s="15">
        <v>1494300</v>
      </c>
      <c r="AO40" s="16">
        <f t="shared" si="12"/>
        <v>-0.80194875637788487</v>
      </c>
      <c r="AP40" s="14">
        <v>39545493</v>
      </c>
      <c r="AQ40" s="15">
        <v>42600579</v>
      </c>
      <c r="AR40" s="16">
        <f t="shared" si="13"/>
        <v>7.7254973152060591E-2</v>
      </c>
    </row>
    <row r="41" spans="1:44" x14ac:dyDescent="0.25">
      <c r="A41" s="29" t="s">
        <v>67</v>
      </c>
      <c r="B41" s="30">
        <v>2019</v>
      </c>
      <c r="C41" s="14">
        <v>136638340</v>
      </c>
      <c r="D41" s="15">
        <v>131218675</v>
      </c>
      <c r="E41" s="16">
        <f t="shared" si="0"/>
        <v>-3.9664306518946292E-2</v>
      </c>
      <c r="F41" s="17">
        <v>63615756</v>
      </c>
      <c r="G41" s="18">
        <v>62877686</v>
      </c>
      <c r="H41" s="16">
        <f t="shared" si="1"/>
        <v>-1.1601999982520053E-2</v>
      </c>
      <c r="I41" s="17">
        <v>2799260</v>
      </c>
      <c r="J41" s="18">
        <v>2991334</v>
      </c>
      <c r="K41" s="16">
        <f t="shared" si="2"/>
        <v>6.8615991369147561E-2</v>
      </c>
      <c r="L41" s="14">
        <v>66415016</v>
      </c>
      <c r="M41" s="15">
        <v>65869020</v>
      </c>
      <c r="N41" s="16">
        <f t="shared" si="3"/>
        <v>-8.2209721970103872E-3</v>
      </c>
      <c r="O41" s="14">
        <v>75103621</v>
      </c>
      <c r="P41" s="15">
        <v>77514256</v>
      </c>
      <c r="Q41" s="16">
        <f t="shared" si="4"/>
        <v>3.2097453729960639E-2</v>
      </c>
      <c r="R41" s="14">
        <v>-8688605</v>
      </c>
      <c r="S41" s="15">
        <v>-11645236</v>
      </c>
      <c r="T41" s="16">
        <f t="shared" si="5"/>
        <v>0.34028834318052209</v>
      </c>
      <c r="U41" s="33">
        <v>-0.13082290005019348</v>
      </c>
      <c r="V41" s="31">
        <v>-0.17679382507892177</v>
      </c>
      <c r="W41" s="16">
        <f t="shared" si="6"/>
        <v>-4.5970925028728293E-2</v>
      </c>
      <c r="X41" s="14">
        <v>72337</v>
      </c>
      <c r="Y41" s="15">
        <v>112547</v>
      </c>
      <c r="Z41" s="16">
        <f t="shared" si="7"/>
        <v>0.55587043974729389</v>
      </c>
      <c r="AA41" s="14">
        <v>66487353</v>
      </c>
      <c r="AB41" s="15">
        <v>65981567</v>
      </c>
      <c r="AC41" s="16">
        <f t="shared" si="8"/>
        <v>-7.6072512617549985E-3</v>
      </c>
      <c r="AD41" s="14">
        <v>-8616268</v>
      </c>
      <c r="AE41" s="15">
        <v>-11532689</v>
      </c>
      <c r="AF41" s="16">
        <f t="shared" si="9"/>
        <v>0.33847844565651858</v>
      </c>
      <c r="AG41" s="33">
        <v>-0.12959258582605929</v>
      </c>
      <c r="AH41" s="31">
        <v>-0.17478652787982438</v>
      </c>
      <c r="AI41" s="34">
        <f t="shared" si="10"/>
        <v>-4.519394205376509E-2</v>
      </c>
      <c r="AJ41" s="14">
        <v>3419284</v>
      </c>
      <c r="AK41" s="15">
        <v>4229662</v>
      </c>
      <c r="AL41" s="16">
        <f t="shared" si="11"/>
        <v>0.23700224959377461</v>
      </c>
      <c r="AM41" s="14">
        <v>845185</v>
      </c>
      <c r="AN41" s="15">
        <v>-97634</v>
      </c>
      <c r="AO41" s="16">
        <f t="shared" si="12"/>
        <v>-1.1155179043641332</v>
      </c>
      <c r="AP41" s="14">
        <v>4264469</v>
      </c>
      <c r="AQ41" s="15">
        <v>4132028</v>
      </c>
      <c r="AR41" s="16">
        <f t="shared" si="13"/>
        <v>-3.1056856082199213E-2</v>
      </c>
    </row>
    <row r="42" spans="1:44" x14ac:dyDescent="0.25">
      <c r="A42" s="29" t="s">
        <v>68</v>
      </c>
      <c r="B42" s="30">
        <v>2019</v>
      </c>
      <c r="C42" s="14">
        <v>1933918597</v>
      </c>
      <c r="D42" s="15">
        <v>2066489413</v>
      </c>
      <c r="E42" s="16">
        <f t="shared" si="0"/>
        <v>6.8550359981878806E-2</v>
      </c>
      <c r="F42" s="17">
        <v>941278933</v>
      </c>
      <c r="G42" s="18">
        <v>996893365</v>
      </c>
      <c r="H42" s="16">
        <f t="shared" si="1"/>
        <v>5.9083901753487988E-2</v>
      </c>
      <c r="I42" s="17">
        <v>26460848</v>
      </c>
      <c r="J42" s="18">
        <v>28376722</v>
      </c>
      <c r="K42" s="16">
        <f t="shared" si="2"/>
        <v>7.2404104358257906E-2</v>
      </c>
      <c r="L42" s="14">
        <v>967739780</v>
      </c>
      <c r="M42" s="15">
        <v>1025270087</v>
      </c>
      <c r="N42" s="16">
        <f t="shared" si="3"/>
        <v>5.9448116310771064E-2</v>
      </c>
      <c r="O42" s="14">
        <v>924686065</v>
      </c>
      <c r="P42" s="15">
        <v>944270068</v>
      </c>
      <c r="Q42" s="16">
        <f t="shared" si="4"/>
        <v>2.1179083086971792E-2</v>
      </c>
      <c r="R42" s="14">
        <v>43053715</v>
      </c>
      <c r="S42" s="15">
        <v>81000019</v>
      </c>
      <c r="T42" s="16">
        <f t="shared" si="5"/>
        <v>0.88137118945484727</v>
      </c>
      <c r="U42" s="33">
        <v>4.4488937925027741E-2</v>
      </c>
      <c r="V42" s="31">
        <v>7.9003591372699439E-2</v>
      </c>
      <c r="W42" s="16">
        <f t="shared" si="6"/>
        <v>3.4514653447671698E-2</v>
      </c>
      <c r="X42" s="14">
        <v>-17142789</v>
      </c>
      <c r="Y42" s="15">
        <v>15535075</v>
      </c>
      <c r="Z42" s="16">
        <f t="shared" si="7"/>
        <v>-1.9062163105431678</v>
      </c>
      <c r="AA42" s="14">
        <v>950596991</v>
      </c>
      <c r="AB42" s="15">
        <v>1040805162</v>
      </c>
      <c r="AC42" s="16">
        <f t="shared" si="8"/>
        <v>9.4896335517645244E-2</v>
      </c>
      <c r="AD42" s="14">
        <v>25910925</v>
      </c>
      <c r="AE42" s="15">
        <v>96535093</v>
      </c>
      <c r="AF42" s="16">
        <f t="shared" si="9"/>
        <v>2.7256521332217973</v>
      </c>
      <c r="AG42" s="33">
        <v>2.7257528947932468E-2</v>
      </c>
      <c r="AH42" s="31">
        <v>9.2750397984671024E-2</v>
      </c>
      <c r="AI42" s="34">
        <f t="shared" si="10"/>
        <v>6.5492869036738552E-2</v>
      </c>
      <c r="AJ42" s="14">
        <v>32323979</v>
      </c>
      <c r="AK42" s="15">
        <v>44800556</v>
      </c>
      <c r="AL42" s="16">
        <f t="shared" si="11"/>
        <v>0.38598518455911629</v>
      </c>
      <c r="AM42" s="14">
        <v>7293685</v>
      </c>
      <c r="AN42" s="15">
        <v>1181286</v>
      </c>
      <c r="AO42" s="16">
        <f t="shared" si="12"/>
        <v>-0.83803989341464569</v>
      </c>
      <c r="AP42" s="14">
        <v>39617664</v>
      </c>
      <c r="AQ42" s="15">
        <v>45981842</v>
      </c>
      <c r="AR42" s="16">
        <f t="shared" si="13"/>
        <v>0.16063991052072127</v>
      </c>
    </row>
    <row r="43" spans="1:44" x14ac:dyDescent="0.25">
      <c r="A43" s="29" t="s">
        <v>69</v>
      </c>
      <c r="B43" s="30">
        <v>2019</v>
      </c>
      <c r="C43" s="14">
        <v>294974390</v>
      </c>
      <c r="D43" s="15">
        <v>307821758</v>
      </c>
      <c r="E43" s="16">
        <f t="shared" si="0"/>
        <v>4.3554181093484079E-2</v>
      </c>
      <c r="F43" s="17">
        <v>137734490</v>
      </c>
      <c r="G43" s="18">
        <v>141990865</v>
      </c>
      <c r="H43" s="16">
        <f t="shared" si="1"/>
        <v>3.0902753551416206E-2</v>
      </c>
      <c r="I43" s="17">
        <v>2741757</v>
      </c>
      <c r="J43" s="18">
        <v>1928766</v>
      </c>
      <c r="K43" s="16">
        <f t="shared" si="2"/>
        <v>-0.29652190183156274</v>
      </c>
      <c r="L43" s="14">
        <v>140476247</v>
      </c>
      <c r="M43" s="15">
        <v>143919632</v>
      </c>
      <c r="N43" s="16">
        <f t="shared" si="3"/>
        <v>2.4512222340336298E-2</v>
      </c>
      <c r="O43" s="14">
        <v>141642550</v>
      </c>
      <c r="P43" s="15">
        <v>143340495</v>
      </c>
      <c r="Q43" s="16">
        <f t="shared" si="4"/>
        <v>1.1987534819162744E-2</v>
      </c>
      <c r="R43" s="14">
        <v>-1166303</v>
      </c>
      <c r="S43" s="15">
        <v>579137</v>
      </c>
      <c r="T43" s="16">
        <f t="shared" si="5"/>
        <v>-1.4965579270566911</v>
      </c>
      <c r="U43" s="33">
        <v>-8.3024925915055232E-3</v>
      </c>
      <c r="V43" s="31">
        <v>4.0240305783994781E-3</v>
      </c>
      <c r="W43" s="16">
        <f t="shared" si="6"/>
        <v>1.2326523169905002E-2</v>
      </c>
      <c r="X43" s="14">
        <v>-186629</v>
      </c>
      <c r="Y43" s="15">
        <v>-1057733</v>
      </c>
      <c r="Z43" s="16">
        <f t="shared" si="7"/>
        <v>4.6675704204598425</v>
      </c>
      <c r="AA43" s="14">
        <v>140289618</v>
      </c>
      <c r="AB43" s="15">
        <v>142861899</v>
      </c>
      <c r="AC43" s="16">
        <f t="shared" si="8"/>
        <v>1.8335505054978479E-2</v>
      </c>
      <c r="AD43" s="14">
        <v>-1352932</v>
      </c>
      <c r="AE43" s="15">
        <v>-478597</v>
      </c>
      <c r="AF43" s="16">
        <f t="shared" si="9"/>
        <v>-0.64625199197003247</v>
      </c>
      <c r="AG43" s="33">
        <v>-9.6438497679849702E-3</v>
      </c>
      <c r="AH43" s="31">
        <v>-3.3500674662038476E-3</v>
      </c>
      <c r="AI43" s="34">
        <f t="shared" si="10"/>
        <v>6.2937823017811222E-3</v>
      </c>
      <c r="AJ43" s="14">
        <v>6576717</v>
      </c>
      <c r="AK43" s="15">
        <v>9179645</v>
      </c>
      <c r="AL43" s="16">
        <f t="shared" si="11"/>
        <v>0.3957792314919435</v>
      </c>
      <c r="AM43" s="14">
        <v>2371038</v>
      </c>
      <c r="AN43" s="15">
        <v>184057</v>
      </c>
      <c r="AO43" s="16">
        <f t="shared" si="12"/>
        <v>-0.9223728173061756</v>
      </c>
      <c r="AP43" s="14">
        <v>8947755</v>
      </c>
      <c r="AQ43" s="15">
        <v>9363702</v>
      </c>
      <c r="AR43" s="16">
        <f t="shared" si="13"/>
        <v>4.648618564097922E-2</v>
      </c>
    </row>
    <row r="44" spans="1:44" x14ac:dyDescent="0.25">
      <c r="A44" s="29" t="s">
        <v>70</v>
      </c>
      <c r="B44" s="30">
        <v>2019</v>
      </c>
      <c r="C44" s="14">
        <v>1651094623</v>
      </c>
      <c r="D44" s="15">
        <v>1842260516</v>
      </c>
      <c r="E44" s="16">
        <f t="shared" si="0"/>
        <v>0.11578130673859023</v>
      </c>
      <c r="F44" s="17">
        <v>727953334</v>
      </c>
      <c r="G44" s="18">
        <v>771839047</v>
      </c>
      <c r="H44" s="16">
        <f t="shared" si="1"/>
        <v>6.0286437262199559E-2</v>
      </c>
      <c r="I44" s="17">
        <v>45213558</v>
      </c>
      <c r="J44" s="18">
        <v>48248560</v>
      </c>
      <c r="K44" s="16">
        <f t="shared" si="2"/>
        <v>6.7125927138934741E-2</v>
      </c>
      <c r="L44" s="14">
        <v>773166892</v>
      </c>
      <c r="M44" s="15">
        <v>820087607</v>
      </c>
      <c r="N44" s="16">
        <f t="shared" si="3"/>
        <v>6.0686399644748368E-2</v>
      </c>
      <c r="O44" s="14">
        <v>721754054</v>
      </c>
      <c r="P44" s="15">
        <v>770618572</v>
      </c>
      <c r="Q44" s="16">
        <f t="shared" si="4"/>
        <v>6.7702450341899978E-2</v>
      </c>
      <c r="R44" s="14">
        <v>51412838</v>
      </c>
      <c r="S44" s="15">
        <v>49469035</v>
      </c>
      <c r="T44" s="16">
        <f t="shared" si="5"/>
        <v>-3.7807735881065348E-2</v>
      </c>
      <c r="U44" s="33">
        <v>6.6496429854888309E-2</v>
      </c>
      <c r="V44" s="31">
        <v>6.0321646831080572E-2</v>
      </c>
      <c r="W44" s="16">
        <f t="shared" si="6"/>
        <v>-6.1747830238077367E-3</v>
      </c>
      <c r="X44" s="14">
        <v>51537142</v>
      </c>
      <c r="Y44" s="15">
        <v>41381706</v>
      </c>
      <c r="Z44" s="16">
        <f t="shared" si="7"/>
        <v>-0.19705081822348627</v>
      </c>
      <c r="AA44" s="14">
        <v>824704034</v>
      </c>
      <c r="AB44" s="15">
        <v>861469313</v>
      </c>
      <c r="AC44" s="16">
        <f t="shared" si="8"/>
        <v>4.4579967460180996E-2</v>
      </c>
      <c r="AD44" s="14">
        <v>102989980</v>
      </c>
      <c r="AE44" s="15">
        <v>90850741</v>
      </c>
      <c r="AF44" s="16">
        <f t="shared" si="9"/>
        <v>-0.11786815571767273</v>
      </c>
      <c r="AG44" s="33">
        <v>0.12488114008667502</v>
      </c>
      <c r="AH44" s="31">
        <v>0.1054602173623798</v>
      </c>
      <c r="AI44" s="34">
        <f t="shared" si="10"/>
        <v>-1.9420922724295214E-2</v>
      </c>
      <c r="AJ44" s="14">
        <v>27860064</v>
      </c>
      <c r="AK44" s="15">
        <v>50614937</v>
      </c>
      <c r="AL44" s="16">
        <f t="shared" si="11"/>
        <v>0.81675594858647849</v>
      </c>
      <c r="AM44" s="14">
        <v>29984352</v>
      </c>
      <c r="AN44" s="15">
        <v>23932066</v>
      </c>
      <c r="AO44" s="16">
        <f t="shared" si="12"/>
        <v>-0.201848150662052</v>
      </c>
      <c r="AP44" s="14">
        <v>57844416</v>
      </c>
      <c r="AQ44" s="15">
        <v>74547003</v>
      </c>
      <c r="AR44" s="16">
        <f t="shared" si="13"/>
        <v>0.28875020537851054</v>
      </c>
    </row>
    <row r="45" spans="1:44" x14ac:dyDescent="0.25">
      <c r="A45" s="29" t="s">
        <v>71</v>
      </c>
      <c r="B45" s="30">
        <v>2019</v>
      </c>
      <c r="C45" s="14">
        <v>57098620</v>
      </c>
      <c r="D45" s="15">
        <v>62115561</v>
      </c>
      <c r="E45" s="16">
        <f t="shared" si="0"/>
        <v>8.7864487793225129E-2</v>
      </c>
      <c r="F45" s="17">
        <v>28501966</v>
      </c>
      <c r="G45" s="18">
        <v>30361299</v>
      </c>
      <c r="H45" s="16">
        <f t="shared" si="1"/>
        <v>6.5235254297896506E-2</v>
      </c>
      <c r="I45" s="17">
        <v>540169</v>
      </c>
      <c r="J45" s="18">
        <v>536837</v>
      </c>
      <c r="K45" s="16">
        <f t="shared" si="2"/>
        <v>-6.1684398771495591E-3</v>
      </c>
      <c r="L45" s="14">
        <v>29042135</v>
      </c>
      <c r="M45" s="15">
        <v>30898136</v>
      </c>
      <c r="N45" s="16">
        <f t="shared" si="3"/>
        <v>6.3907181755060369E-2</v>
      </c>
      <c r="O45" s="14">
        <v>26230944</v>
      </c>
      <c r="P45" s="15">
        <v>28932757</v>
      </c>
      <c r="Q45" s="16">
        <f t="shared" si="4"/>
        <v>0.10300098235122609</v>
      </c>
      <c r="R45" s="14">
        <v>2811191</v>
      </c>
      <c r="S45" s="15">
        <v>1965379</v>
      </c>
      <c r="T45" s="16">
        <f t="shared" si="5"/>
        <v>-0.30087318862361184</v>
      </c>
      <c r="U45" s="33">
        <v>9.6796981351405464E-2</v>
      </c>
      <c r="V45" s="31">
        <v>6.3608335467226884E-2</v>
      </c>
      <c r="W45" s="16">
        <f t="shared" si="6"/>
        <v>-3.318864588417858E-2</v>
      </c>
      <c r="X45" s="14">
        <v>0</v>
      </c>
      <c r="Y45" s="15">
        <v>-4879</v>
      </c>
      <c r="Z45" s="16" t="s">
        <v>44</v>
      </c>
      <c r="AA45" s="14">
        <v>29042135</v>
      </c>
      <c r="AB45" s="15">
        <v>30893257</v>
      </c>
      <c r="AC45" s="16">
        <f t="shared" si="8"/>
        <v>6.3739184464227577E-2</v>
      </c>
      <c r="AD45" s="14">
        <v>2811191</v>
      </c>
      <c r="AE45" s="15">
        <v>1960500</v>
      </c>
      <c r="AF45" s="16">
        <f t="shared" si="9"/>
        <v>-0.30260875194890707</v>
      </c>
      <c r="AG45" s="33">
        <v>9.6796981351405464E-2</v>
      </c>
      <c r="AH45" s="31">
        <v>6.3460450285316314E-2</v>
      </c>
      <c r="AI45" s="34">
        <f t="shared" si="10"/>
        <v>-3.3336531066089151E-2</v>
      </c>
      <c r="AJ45" s="14">
        <v>1498888</v>
      </c>
      <c r="AK45" s="15">
        <v>2750514</v>
      </c>
      <c r="AL45" s="16">
        <f t="shared" si="11"/>
        <v>0.83503637363165228</v>
      </c>
      <c r="AM45" s="14">
        <v>2319584</v>
      </c>
      <c r="AN45" s="15">
        <v>1451446</v>
      </c>
      <c r="AO45" s="16">
        <f t="shared" si="12"/>
        <v>-0.37426452329383197</v>
      </c>
      <c r="AP45" s="14">
        <v>3818472</v>
      </c>
      <c r="AQ45" s="15">
        <v>4201960</v>
      </c>
      <c r="AR45" s="16">
        <f t="shared" si="13"/>
        <v>0.10042970067608195</v>
      </c>
    </row>
    <row r="46" spans="1:44" x14ac:dyDescent="0.25">
      <c r="A46" s="29" t="s">
        <v>72</v>
      </c>
      <c r="B46" s="30">
        <v>2019</v>
      </c>
      <c r="C46" s="14">
        <v>368784879</v>
      </c>
      <c r="D46" s="15">
        <v>399574007</v>
      </c>
      <c r="E46" s="16">
        <f t="shared" si="0"/>
        <v>8.3488043445512305E-2</v>
      </c>
      <c r="F46" s="17">
        <v>176673321</v>
      </c>
      <c r="G46" s="18">
        <v>193188184</v>
      </c>
      <c r="H46" s="16">
        <f t="shared" si="1"/>
        <v>9.3476835701752609E-2</v>
      </c>
      <c r="I46" s="17">
        <v>15966368</v>
      </c>
      <c r="J46" s="18">
        <v>16433197</v>
      </c>
      <c r="K46" s="16">
        <f t="shared" si="2"/>
        <v>2.9238271346370071E-2</v>
      </c>
      <c r="L46" s="14">
        <v>192639688</v>
      </c>
      <c r="M46" s="15">
        <v>209621381</v>
      </c>
      <c r="N46" s="16">
        <f t="shared" si="3"/>
        <v>8.8152618893361165E-2</v>
      </c>
      <c r="O46" s="14">
        <v>196699087</v>
      </c>
      <c r="P46" s="15">
        <v>205805390</v>
      </c>
      <c r="Q46" s="16">
        <f t="shared" si="4"/>
        <v>4.6295603802167115E-2</v>
      </c>
      <c r="R46" s="14">
        <v>-4059399</v>
      </c>
      <c r="S46" s="15">
        <v>3815991</v>
      </c>
      <c r="T46" s="16">
        <f t="shared" si="5"/>
        <v>-1.9400384145534844</v>
      </c>
      <c r="U46" s="33">
        <v>-2.1072495715420803E-2</v>
      </c>
      <c r="V46" s="31">
        <v>1.8204206945855395E-2</v>
      </c>
      <c r="W46" s="16">
        <f t="shared" si="6"/>
        <v>3.9276702661276197E-2</v>
      </c>
      <c r="X46" s="14">
        <v>-330444</v>
      </c>
      <c r="Y46" s="15">
        <v>1490230</v>
      </c>
      <c r="Z46" s="16">
        <f t="shared" si="7"/>
        <v>-5.5097807797992999</v>
      </c>
      <c r="AA46" s="14">
        <v>192309244</v>
      </c>
      <c r="AB46" s="15">
        <v>211111611</v>
      </c>
      <c r="AC46" s="16">
        <f t="shared" si="8"/>
        <v>9.7771519501163445E-2</v>
      </c>
      <c r="AD46" s="14">
        <v>-4389843</v>
      </c>
      <c r="AE46" s="15">
        <v>5306220</v>
      </c>
      <c r="AF46" s="16">
        <f t="shared" si="9"/>
        <v>-2.2087493789641224</v>
      </c>
      <c r="AG46" s="33">
        <v>-2.2826999413507132E-2</v>
      </c>
      <c r="AH46" s="31">
        <v>2.5134666799544247E-2</v>
      </c>
      <c r="AI46" s="34">
        <f t="shared" si="10"/>
        <v>4.7961666213051382E-2</v>
      </c>
      <c r="AJ46" s="14">
        <v>5609760</v>
      </c>
      <c r="AK46" s="15">
        <v>5831140</v>
      </c>
      <c r="AL46" s="16">
        <f t="shared" si="11"/>
        <v>3.9463363851572973E-2</v>
      </c>
      <c r="AM46" s="14">
        <v>2867726</v>
      </c>
      <c r="AN46" s="15">
        <v>2423108</v>
      </c>
      <c r="AO46" s="16">
        <f t="shared" si="12"/>
        <v>-0.15504200889485259</v>
      </c>
      <c r="AP46" s="14">
        <v>8477486</v>
      </c>
      <c r="AQ46" s="15">
        <v>8254248</v>
      </c>
      <c r="AR46" s="16">
        <f t="shared" si="13"/>
        <v>-2.6333042602488522E-2</v>
      </c>
    </row>
    <row r="47" spans="1:44" x14ac:dyDescent="0.25">
      <c r="A47" s="29" t="s">
        <v>73</v>
      </c>
      <c r="B47" s="30">
        <v>2019</v>
      </c>
      <c r="C47" s="14">
        <v>237657394</v>
      </c>
      <c r="D47" s="15">
        <v>249086086</v>
      </c>
      <c r="E47" s="16">
        <f t="shared" si="0"/>
        <v>4.8088939324143223E-2</v>
      </c>
      <c r="F47" s="17">
        <v>121952754</v>
      </c>
      <c r="G47" s="18">
        <v>126516735</v>
      </c>
      <c r="H47" s="16">
        <f t="shared" si="1"/>
        <v>3.7424173299112212E-2</v>
      </c>
      <c r="I47" s="17">
        <v>11703849</v>
      </c>
      <c r="J47" s="18">
        <v>12294059</v>
      </c>
      <c r="K47" s="16">
        <f t="shared" si="2"/>
        <v>5.0428709392952693E-2</v>
      </c>
      <c r="L47" s="14">
        <v>133656603</v>
      </c>
      <c r="M47" s="15">
        <v>138810795</v>
      </c>
      <c r="N47" s="16">
        <f t="shared" si="3"/>
        <v>3.8562943276360243E-2</v>
      </c>
      <c r="O47" s="14">
        <v>131223138</v>
      </c>
      <c r="P47" s="15">
        <v>130819900</v>
      </c>
      <c r="Q47" s="16">
        <f t="shared" si="4"/>
        <v>-3.072918436076418E-3</v>
      </c>
      <c r="R47" s="14">
        <v>2433465</v>
      </c>
      <c r="S47" s="15">
        <v>7990894</v>
      </c>
      <c r="T47" s="16">
        <f t="shared" si="5"/>
        <v>2.2837513586593601</v>
      </c>
      <c r="U47" s="33">
        <v>1.8206844595623908E-2</v>
      </c>
      <c r="V47" s="31">
        <v>5.7566805232979176E-2</v>
      </c>
      <c r="W47" s="16">
        <f t="shared" si="6"/>
        <v>3.9359960637355265E-2</v>
      </c>
      <c r="X47" s="14">
        <v>-112965</v>
      </c>
      <c r="Y47" s="15">
        <v>2137807</v>
      </c>
      <c r="Z47" s="16">
        <f t="shared" si="7"/>
        <v>-19.924507590846723</v>
      </c>
      <c r="AA47" s="14">
        <v>133543638</v>
      </c>
      <c r="AB47" s="15">
        <v>140948602</v>
      </c>
      <c r="AC47" s="16">
        <f t="shared" si="8"/>
        <v>5.5449769909668031E-2</v>
      </c>
      <c r="AD47" s="14">
        <v>2320501</v>
      </c>
      <c r="AE47" s="15">
        <v>10128701</v>
      </c>
      <c r="AF47" s="16">
        <f t="shared" si="9"/>
        <v>3.3648768089304855</v>
      </c>
      <c r="AG47" s="33">
        <v>1.7376350043721289E-2</v>
      </c>
      <c r="AH47" s="31">
        <v>7.1860953966751656E-2</v>
      </c>
      <c r="AI47" s="34">
        <f t="shared" si="10"/>
        <v>5.4484603923030367E-2</v>
      </c>
      <c r="AJ47" s="14">
        <v>5397135</v>
      </c>
      <c r="AK47" s="15">
        <v>5946731</v>
      </c>
      <c r="AL47" s="16">
        <f t="shared" si="11"/>
        <v>0.10183106407380953</v>
      </c>
      <c r="AM47" s="14">
        <v>1736013</v>
      </c>
      <c r="AN47" s="15">
        <v>1814035</v>
      </c>
      <c r="AO47" s="16">
        <f t="shared" si="12"/>
        <v>4.4943211830786985E-2</v>
      </c>
      <c r="AP47" s="14">
        <v>7133148</v>
      </c>
      <c r="AQ47" s="15">
        <v>7760766</v>
      </c>
      <c r="AR47" s="16">
        <f t="shared" si="13"/>
        <v>8.7986117770162631E-2</v>
      </c>
    </row>
    <row r="48" spans="1:44" x14ac:dyDescent="0.25">
      <c r="A48" s="29" t="s">
        <v>74</v>
      </c>
      <c r="B48" s="30">
        <v>2019</v>
      </c>
      <c r="C48" s="14">
        <v>107008648</v>
      </c>
      <c r="D48" s="15">
        <v>111867838</v>
      </c>
      <c r="E48" s="16">
        <f t="shared" si="0"/>
        <v>4.5409320562577335E-2</v>
      </c>
      <c r="F48" s="17">
        <v>65176549</v>
      </c>
      <c r="G48" s="18">
        <v>64165990</v>
      </c>
      <c r="H48" s="16">
        <f t="shared" si="1"/>
        <v>-1.5504947952982292E-2</v>
      </c>
      <c r="I48" s="17">
        <v>3545347</v>
      </c>
      <c r="J48" s="18">
        <v>3695906</v>
      </c>
      <c r="K48" s="16">
        <f t="shared" si="2"/>
        <v>4.2466647129321897E-2</v>
      </c>
      <c r="L48" s="14">
        <v>68721896</v>
      </c>
      <c r="M48" s="15">
        <v>67861896</v>
      </c>
      <c r="N48" s="16">
        <f t="shared" si="3"/>
        <v>-1.251420653469747E-2</v>
      </c>
      <c r="O48" s="14">
        <v>65358988</v>
      </c>
      <c r="P48" s="15">
        <v>66697512</v>
      </c>
      <c r="Q48" s="16">
        <f t="shared" si="4"/>
        <v>2.0479570460913501E-2</v>
      </c>
      <c r="R48" s="14">
        <v>3362908</v>
      </c>
      <c r="S48" s="15">
        <v>1164385</v>
      </c>
      <c r="T48" s="16">
        <f t="shared" si="5"/>
        <v>-0.65375651073416219</v>
      </c>
      <c r="U48" s="33">
        <v>4.8935029382774886E-2</v>
      </c>
      <c r="V48" s="31">
        <v>1.7158156029121262E-2</v>
      </c>
      <c r="W48" s="16">
        <f t="shared" si="6"/>
        <v>-3.1776873353653624E-2</v>
      </c>
      <c r="X48" s="14">
        <v>-116971</v>
      </c>
      <c r="Y48" s="15">
        <v>-58917</v>
      </c>
      <c r="Z48" s="16">
        <f t="shared" si="7"/>
        <v>-0.49631105145719878</v>
      </c>
      <c r="AA48" s="14">
        <v>68604925</v>
      </c>
      <c r="AB48" s="15">
        <v>67802979</v>
      </c>
      <c r="AC48" s="16">
        <f t="shared" si="8"/>
        <v>-1.1689335714600665E-2</v>
      </c>
      <c r="AD48" s="14">
        <v>3245938</v>
      </c>
      <c r="AE48" s="15">
        <v>1105467</v>
      </c>
      <c r="AF48" s="16">
        <f t="shared" si="9"/>
        <v>-0.65943064839809018</v>
      </c>
      <c r="AG48" s="33">
        <v>4.7313483689399853E-2</v>
      </c>
      <c r="AH48" s="31">
        <v>1.6304106638146385E-2</v>
      </c>
      <c r="AI48" s="34">
        <f t="shared" si="10"/>
        <v>-3.1009377051253468E-2</v>
      </c>
      <c r="AJ48" s="14">
        <v>3201665</v>
      </c>
      <c r="AK48" s="15">
        <v>3230081</v>
      </c>
      <c r="AL48" s="16">
        <f t="shared" si="11"/>
        <v>8.8753820277886666E-3</v>
      </c>
      <c r="AM48" s="14">
        <v>683747</v>
      </c>
      <c r="AN48" s="15">
        <v>616243</v>
      </c>
      <c r="AO48" s="16">
        <f t="shared" si="12"/>
        <v>-9.8726575765597513E-2</v>
      </c>
      <c r="AP48" s="14">
        <v>3885412</v>
      </c>
      <c r="AQ48" s="15">
        <v>3846324</v>
      </c>
      <c r="AR48" s="16">
        <f t="shared" si="13"/>
        <v>-1.0060194388651706E-2</v>
      </c>
    </row>
    <row r="49" spans="1:44" x14ac:dyDescent="0.25">
      <c r="A49" s="29" t="s">
        <v>75</v>
      </c>
      <c r="B49" s="30">
        <v>2019</v>
      </c>
      <c r="C49" s="14">
        <v>182261025</v>
      </c>
      <c r="D49" s="15">
        <v>206791051</v>
      </c>
      <c r="E49" s="16">
        <f t="shared" si="0"/>
        <v>0.13458733703489267</v>
      </c>
      <c r="F49" s="17">
        <v>97899041</v>
      </c>
      <c r="G49" s="7">
        <v>106029548</v>
      </c>
      <c r="H49" s="16">
        <f t="shared" si="1"/>
        <v>8.3049914656467369E-2</v>
      </c>
      <c r="I49" s="17">
        <v>3635306</v>
      </c>
      <c r="J49" s="18">
        <v>4913346</v>
      </c>
      <c r="K49" s="16">
        <f t="shared" si="2"/>
        <v>0.35156325217189421</v>
      </c>
      <c r="L49" s="14">
        <v>101534347</v>
      </c>
      <c r="M49" s="15">
        <v>110942894</v>
      </c>
      <c r="N49" s="16">
        <f t="shared" si="3"/>
        <v>9.2663687490894098E-2</v>
      </c>
      <c r="O49" s="14">
        <v>98337691</v>
      </c>
      <c r="P49" s="15">
        <v>105640171</v>
      </c>
      <c r="Q49" s="16">
        <f t="shared" si="4"/>
        <v>7.425921765846627E-2</v>
      </c>
      <c r="R49" s="14">
        <v>3196656</v>
      </c>
      <c r="S49" s="15">
        <v>5302724</v>
      </c>
      <c r="T49" s="16">
        <f t="shared" si="5"/>
        <v>0.65883473229524858</v>
      </c>
      <c r="U49" s="33">
        <v>3.148349395500618E-2</v>
      </c>
      <c r="V49" s="31">
        <v>4.7796878275052031E-2</v>
      </c>
      <c r="W49" s="16">
        <f t="shared" si="6"/>
        <v>1.6313384320045851E-2</v>
      </c>
      <c r="X49" s="14">
        <v>257595</v>
      </c>
      <c r="Y49" s="15">
        <v>54659</v>
      </c>
      <c r="Z49" s="16">
        <f t="shared" si="7"/>
        <v>-0.78781032240532622</v>
      </c>
      <c r="AA49" s="14">
        <v>101791942</v>
      </c>
      <c r="AB49" s="15">
        <v>110997553</v>
      </c>
      <c r="AC49" s="16">
        <f t="shared" si="8"/>
        <v>9.0435557266409158E-2</v>
      </c>
      <c r="AD49" s="14">
        <v>3454252</v>
      </c>
      <c r="AE49" s="15">
        <v>5357383</v>
      </c>
      <c r="AF49" s="16">
        <f t="shared" si="9"/>
        <v>0.55095314412497987</v>
      </c>
      <c r="AG49" s="33">
        <v>3.3934434613694671E-2</v>
      </c>
      <c r="AH49" s="31">
        <v>4.8265775732911881E-2</v>
      </c>
      <c r="AI49" s="34">
        <f t="shared" si="10"/>
        <v>1.433134111921721E-2</v>
      </c>
      <c r="AJ49" s="14">
        <v>4222274</v>
      </c>
      <c r="AK49" s="15">
        <v>4967831</v>
      </c>
      <c r="AL49" s="16">
        <f t="shared" si="11"/>
        <v>0.176577124080531</v>
      </c>
      <c r="AM49" s="14">
        <v>1797617</v>
      </c>
      <c r="AN49" s="15">
        <v>1998967</v>
      </c>
      <c r="AO49" s="16">
        <f t="shared" si="12"/>
        <v>0.11200939911004403</v>
      </c>
      <c r="AP49" s="14">
        <v>6019891</v>
      </c>
      <c r="AQ49" s="15">
        <v>6966798</v>
      </c>
      <c r="AR49" s="16">
        <f t="shared" si="13"/>
        <v>0.15729636965187577</v>
      </c>
    </row>
    <row r="50" spans="1:44" x14ac:dyDescent="0.25">
      <c r="A50" s="29" t="s">
        <v>76</v>
      </c>
      <c r="B50" s="30">
        <v>2019</v>
      </c>
      <c r="C50" s="14">
        <v>106211451</v>
      </c>
      <c r="D50" s="15">
        <v>118419862</v>
      </c>
      <c r="E50" s="16">
        <f t="shared" si="0"/>
        <v>0.11494439521403393</v>
      </c>
      <c r="F50" s="17">
        <v>50378348</v>
      </c>
      <c r="G50" s="18">
        <v>56744606</v>
      </c>
      <c r="H50" s="16">
        <f t="shared" si="1"/>
        <v>0.12636893135122254</v>
      </c>
      <c r="I50" s="17">
        <v>1712256</v>
      </c>
      <c r="J50" s="18">
        <v>1787033</v>
      </c>
      <c r="K50" s="16">
        <f t="shared" si="2"/>
        <v>4.367162386932795E-2</v>
      </c>
      <c r="L50" s="14">
        <v>52090604</v>
      </c>
      <c r="M50" s="15">
        <v>58531639</v>
      </c>
      <c r="N50" s="16">
        <f t="shared" si="3"/>
        <v>0.1236506107704184</v>
      </c>
      <c r="O50" s="14">
        <v>55052442</v>
      </c>
      <c r="P50" s="15">
        <v>57347153</v>
      </c>
      <c r="Q50" s="16">
        <f t="shared" si="4"/>
        <v>4.168227451200076E-2</v>
      </c>
      <c r="R50" s="14">
        <v>-2961838</v>
      </c>
      <c r="S50" s="15">
        <v>1184486</v>
      </c>
      <c r="T50" s="16">
        <f t="shared" si="5"/>
        <v>-1.3999158630553055</v>
      </c>
      <c r="U50" s="33">
        <v>-5.685935221638052E-2</v>
      </c>
      <c r="V50" s="31">
        <v>2.0236679174488861E-2</v>
      </c>
      <c r="W50" s="16">
        <f t="shared" si="6"/>
        <v>7.7096031390869374E-2</v>
      </c>
      <c r="X50" s="14">
        <v>-22207</v>
      </c>
      <c r="Y50" s="15">
        <v>327863</v>
      </c>
      <c r="Z50" s="16">
        <f t="shared" si="7"/>
        <v>-15.763948304588643</v>
      </c>
      <c r="AA50" s="14">
        <v>52068397</v>
      </c>
      <c r="AB50" s="15">
        <v>58859502</v>
      </c>
      <c r="AC50" s="16">
        <f t="shared" si="8"/>
        <v>0.13042661943289707</v>
      </c>
      <c r="AD50" s="14">
        <v>-2984045</v>
      </c>
      <c r="AE50" s="15">
        <v>1512349</v>
      </c>
      <c r="AF50" s="16">
        <f t="shared" si="9"/>
        <v>-1.5068117270349475</v>
      </c>
      <c r="AG50" s="33">
        <v>-5.731009925271946E-2</v>
      </c>
      <c r="AH50" s="31">
        <v>2.5694220110798763E-2</v>
      </c>
      <c r="AI50" s="34">
        <f t="shared" si="10"/>
        <v>8.3004319363518222E-2</v>
      </c>
      <c r="AJ50" s="14">
        <v>698587</v>
      </c>
      <c r="AK50" s="15">
        <v>852930</v>
      </c>
      <c r="AL50" s="16">
        <f t="shared" si="11"/>
        <v>0.22093597504677298</v>
      </c>
      <c r="AM50" s="14">
        <v>3115995</v>
      </c>
      <c r="AN50" s="15">
        <v>2760485</v>
      </c>
      <c r="AO50" s="16">
        <f t="shared" si="12"/>
        <v>-0.11409196741329816</v>
      </c>
      <c r="AP50" s="14">
        <v>3814582</v>
      </c>
      <c r="AQ50" s="15">
        <v>3613415</v>
      </c>
      <c r="AR50" s="16">
        <f t="shared" si="13"/>
        <v>-5.273631553863569E-2</v>
      </c>
    </row>
    <row r="51" spans="1:44" x14ac:dyDescent="0.25">
      <c r="A51" s="29" t="s">
        <v>77</v>
      </c>
      <c r="B51" s="30">
        <v>2019</v>
      </c>
      <c r="C51" s="14">
        <v>62782560</v>
      </c>
      <c r="D51" s="15">
        <v>68783376</v>
      </c>
      <c r="E51" s="16">
        <f t="shared" si="0"/>
        <v>9.5580938400727844E-2</v>
      </c>
      <c r="F51" s="17">
        <v>16749408</v>
      </c>
      <c r="G51" s="18">
        <v>17648839</v>
      </c>
      <c r="H51" s="16">
        <f t="shared" si="1"/>
        <v>5.3699271042892981E-2</v>
      </c>
      <c r="I51" s="17">
        <v>6651094</v>
      </c>
      <c r="J51" s="18">
        <v>4721118</v>
      </c>
      <c r="K51" s="16">
        <f t="shared" si="2"/>
        <v>-0.29017421795572279</v>
      </c>
      <c r="L51" s="14">
        <v>23400502</v>
      </c>
      <c r="M51" s="15">
        <v>22369957</v>
      </c>
      <c r="N51" s="16">
        <f t="shared" si="3"/>
        <v>-4.4039439837658186E-2</v>
      </c>
      <c r="O51" s="14">
        <v>47507871</v>
      </c>
      <c r="P51" s="15">
        <v>47517395</v>
      </c>
      <c r="Q51" s="16">
        <f t="shared" si="4"/>
        <v>2.0047204388510696E-4</v>
      </c>
      <c r="R51" s="14">
        <v>-24107369</v>
      </c>
      <c r="S51" s="15">
        <v>-25147438</v>
      </c>
      <c r="T51" s="16">
        <f t="shared" si="5"/>
        <v>4.3143198247805471E-2</v>
      </c>
      <c r="U51" s="33">
        <v>-1.0302073434151113</v>
      </c>
      <c r="V51" s="31">
        <v>-1.1241612131842722</v>
      </c>
      <c r="W51" s="16">
        <f t="shared" si="6"/>
        <v>-9.3953869769160869E-2</v>
      </c>
      <c r="X51" s="14">
        <v>0</v>
      </c>
      <c r="Y51" s="15">
        <v>0</v>
      </c>
      <c r="Z51" s="16" t="str">
        <f t="shared" si="7"/>
        <v>NA</v>
      </c>
      <c r="AA51" s="14">
        <v>23400502</v>
      </c>
      <c r="AB51" s="15">
        <v>22369957</v>
      </c>
      <c r="AC51" s="16">
        <f t="shared" si="8"/>
        <v>-4.4039439837658186E-2</v>
      </c>
      <c r="AD51" s="14">
        <v>-24107369</v>
      </c>
      <c r="AE51" s="15">
        <v>-25147438</v>
      </c>
      <c r="AF51" s="16">
        <f t="shared" si="9"/>
        <v>4.3143198247805471E-2</v>
      </c>
      <c r="AG51" s="33">
        <v>-1.0302073434151113</v>
      </c>
      <c r="AH51" s="31">
        <v>-1.1241612131842722</v>
      </c>
      <c r="AI51" s="34">
        <f t="shared" si="10"/>
        <v>-9.3953869769160869E-2</v>
      </c>
      <c r="AJ51" s="14">
        <v>6108192</v>
      </c>
      <c r="AK51" s="15">
        <v>7302565</v>
      </c>
      <c r="AL51" s="16">
        <f t="shared" si="11"/>
        <v>0.19553625688256035</v>
      </c>
      <c r="AM51" s="14">
        <v>0</v>
      </c>
      <c r="AN51" s="15">
        <v>0</v>
      </c>
      <c r="AO51" s="16" t="s">
        <v>44</v>
      </c>
      <c r="AP51" s="14">
        <v>6108192</v>
      </c>
      <c r="AQ51" s="15">
        <v>7302565</v>
      </c>
      <c r="AR51" s="16">
        <f t="shared" si="13"/>
        <v>0.19553625688256035</v>
      </c>
    </row>
    <row r="52" spans="1:44" x14ac:dyDescent="0.25">
      <c r="A52" s="29" t="s">
        <v>78</v>
      </c>
      <c r="B52" s="30">
        <v>2019</v>
      </c>
      <c r="C52" s="14">
        <v>638681635</v>
      </c>
      <c r="D52" s="15">
        <v>667606105</v>
      </c>
      <c r="E52" s="16">
        <f t="shared" si="0"/>
        <v>4.5287774714236145E-2</v>
      </c>
      <c r="F52" s="17">
        <v>243453813</v>
      </c>
      <c r="G52" s="18">
        <v>257223822</v>
      </c>
      <c r="H52" s="16">
        <f t="shared" si="1"/>
        <v>5.6561073455029434E-2</v>
      </c>
      <c r="I52" s="17">
        <v>12298908</v>
      </c>
      <c r="J52" s="18">
        <v>11361958</v>
      </c>
      <c r="K52" s="16">
        <f t="shared" si="2"/>
        <v>-7.618156018404236E-2</v>
      </c>
      <c r="L52" s="14">
        <v>255752721</v>
      </c>
      <c r="M52" s="15">
        <v>268585780</v>
      </c>
      <c r="N52" s="16">
        <f t="shared" si="3"/>
        <v>5.0177604953028046E-2</v>
      </c>
      <c r="O52" s="14">
        <v>243653897</v>
      </c>
      <c r="P52" s="15">
        <v>257336101</v>
      </c>
      <c r="Q52" s="16">
        <f t="shared" si="4"/>
        <v>5.6154258841999968E-2</v>
      </c>
      <c r="R52" s="14">
        <v>12098824</v>
      </c>
      <c r="S52" s="15">
        <v>11249679</v>
      </c>
      <c r="T52" s="16">
        <f t="shared" si="5"/>
        <v>-7.0184093925161659E-2</v>
      </c>
      <c r="U52" s="33">
        <v>4.7306726406246134E-2</v>
      </c>
      <c r="V52" s="31">
        <v>4.1884864492826093E-2</v>
      </c>
      <c r="W52" s="16">
        <f t="shared" si="6"/>
        <v>-5.421861913420041E-3</v>
      </c>
      <c r="X52" s="14">
        <v>4597604</v>
      </c>
      <c r="Y52" s="15">
        <v>10407000</v>
      </c>
      <c r="Z52" s="16">
        <f t="shared" si="7"/>
        <v>1.2635703292410569</v>
      </c>
      <c r="AA52" s="14">
        <v>260350325</v>
      </c>
      <c r="AB52" s="15">
        <v>278992780</v>
      </c>
      <c r="AC52" s="16">
        <f t="shared" si="8"/>
        <v>7.1605268785433621E-2</v>
      </c>
      <c r="AD52" s="14">
        <v>16696428</v>
      </c>
      <c r="AE52" s="15">
        <v>21656679</v>
      </c>
      <c r="AF52" s="16">
        <f t="shared" si="9"/>
        <v>0.29708456203925776</v>
      </c>
      <c r="AG52" s="33">
        <v>6.4130620923941617E-2</v>
      </c>
      <c r="AH52" s="31">
        <v>7.7624514154093882E-2</v>
      </c>
      <c r="AI52" s="34">
        <f t="shared" si="10"/>
        <v>1.3493893230152265E-2</v>
      </c>
      <c r="AJ52" s="14">
        <v>10320195</v>
      </c>
      <c r="AK52" s="15">
        <v>11530371</v>
      </c>
      <c r="AL52" s="16">
        <f t="shared" si="11"/>
        <v>0.11726290055565811</v>
      </c>
      <c r="AM52" s="14">
        <v>6882128</v>
      </c>
      <c r="AN52" s="15">
        <v>7940737</v>
      </c>
      <c r="AO52" s="16">
        <f t="shared" si="12"/>
        <v>0.15382001032238865</v>
      </c>
      <c r="AP52" s="14">
        <v>17202323</v>
      </c>
      <c r="AQ52" s="15">
        <v>19471108</v>
      </c>
      <c r="AR52" s="16">
        <f t="shared" si="13"/>
        <v>0.13188829206381023</v>
      </c>
    </row>
    <row r="53" spans="1:44" x14ac:dyDescent="0.25">
      <c r="A53" s="29" t="s">
        <v>79</v>
      </c>
      <c r="B53" s="30">
        <v>2019</v>
      </c>
      <c r="C53" s="14">
        <v>28901177</v>
      </c>
      <c r="D53" s="15">
        <v>31605218</v>
      </c>
      <c r="E53" s="16">
        <f t="shared" si="0"/>
        <v>9.35616220751148E-2</v>
      </c>
      <c r="F53" s="17">
        <v>18533783</v>
      </c>
      <c r="G53" s="18">
        <v>20306186</v>
      </c>
      <c r="H53" s="16">
        <f t="shared" si="1"/>
        <v>9.5630935141519671E-2</v>
      </c>
      <c r="I53" s="17">
        <v>63479</v>
      </c>
      <c r="J53" s="18">
        <v>263389</v>
      </c>
      <c r="K53" s="16">
        <f t="shared" si="2"/>
        <v>3.1492304541659446</v>
      </c>
      <c r="L53" s="14">
        <v>18597262</v>
      </c>
      <c r="M53" s="15">
        <v>20569575</v>
      </c>
      <c r="N53" s="16">
        <f t="shared" si="3"/>
        <v>0.10605394493017306</v>
      </c>
      <c r="O53" s="14">
        <v>20536480</v>
      </c>
      <c r="P53" s="15">
        <v>22032395</v>
      </c>
      <c r="Q53" s="16">
        <f t="shared" si="4"/>
        <v>7.2841840471200514E-2</v>
      </c>
      <c r="R53" s="14">
        <v>-1939218</v>
      </c>
      <c r="S53" s="15">
        <v>-1462820</v>
      </c>
      <c r="T53" s="16">
        <f t="shared" si="5"/>
        <v>-0.24566500517218798</v>
      </c>
      <c r="U53" s="33">
        <v>-0.10427438189557151</v>
      </c>
      <c r="V53" s="31">
        <v>-7.1115713377646356E-2</v>
      </c>
      <c r="W53" s="16">
        <f t="shared" si="6"/>
        <v>3.3158668517925149E-2</v>
      </c>
      <c r="X53" s="14">
        <v>1018559</v>
      </c>
      <c r="Y53" s="15">
        <v>1116294</v>
      </c>
      <c r="Z53" s="16">
        <f t="shared" si="7"/>
        <v>9.5954186257251661E-2</v>
      </c>
      <c r="AA53" s="14">
        <v>19615821</v>
      </c>
      <c r="AB53" s="15">
        <v>21685869</v>
      </c>
      <c r="AC53" s="16">
        <f t="shared" si="8"/>
        <v>0.1055295111022883</v>
      </c>
      <c r="AD53" s="14">
        <v>-920659</v>
      </c>
      <c r="AE53" s="15">
        <v>-346526</v>
      </c>
      <c r="AF53" s="16">
        <f t="shared" si="9"/>
        <v>-0.62361091348696962</v>
      </c>
      <c r="AG53" s="33">
        <v>-4.693451270788003E-2</v>
      </c>
      <c r="AH53" s="31">
        <v>-1.5979345812704115E-2</v>
      </c>
      <c r="AI53" s="34">
        <f t="shared" si="10"/>
        <v>3.0955166895175915E-2</v>
      </c>
      <c r="AJ53" s="14">
        <v>150762</v>
      </c>
      <c r="AK53" s="15">
        <v>132423</v>
      </c>
      <c r="AL53" s="16">
        <f t="shared" si="11"/>
        <v>-0.12164205834361444</v>
      </c>
      <c r="AM53" s="14">
        <v>355603</v>
      </c>
      <c r="AN53" s="15">
        <v>360904</v>
      </c>
      <c r="AO53" s="16">
        <f t="shared" si="12"/>
        <v>1.4907073337401541E-2</v>
      </c>
      <c r="AP53" s="14">
        <v>506365</v>
      </c>
      <c r="AQ53" s="15">
        <v>493327</v>
      </c>
      <c r="AR53" s="16">
        <f t="shared" si="13"/>
        <v>-2.5748225094546422E-2</v>
      </c>
    </row>
    <row r="54" spans="1:44" x14ac:dyDescent="0.25">
      <c r="A54" s="29" t="s">
        <v>80</v>
      </c>
      <c r="B54" s="30">
        <v>2019</v>
      </c>
      <c r="C54" s="14">
        <v>61556934</v>
      </c>
      <c r="D54" s="15">
        <v>65488805</v>
      </c>
      <c r="E54" s="16">
        <f t="shared" si="0"/>
        <v>6.3873730293324882E-2</v>
      </c>
      <c r="F54" s="17">
        <v>32351140</v>
      </c>
      <c r="G54" s="18">
        <v>34185016</v>
      </c>
      <c r="H54" s="16">
        <f t="shared" si="1"/>
        <v>5.6686595897393416E-2</v>
      </c>
      <c r="I54" s="17">
        <v>1409455</v>
      </c>
      <c r="J54" s="18">
        <v>2172133</v>
      </c>
      <c r="K54" s="16">
        <f t="shared" si="2"/>
        <v>0.54111553756593855</v>
      </c>
      <c r="L54" s="14">
        <v>33760595</v>
      </c>
      <c r="M54" s="15">
        <v>36357149</v>
      </c>
      <c r="N54" s="16">
        <f t="shared" si="3"/>
        <v>7.6910789042669417E-2</v>
      </c>
      <c r="O54" s="14">
        <v>32238848</v>
      </c>
      <c r="P54" s="15">
        <v>36275157</v>
      </c>
      <c r="Q54" s="16">
        <f t="shared" si="4"/>
        <v>0.12520016223904776</v>
      </c>
      <c r="R54" s="14">
        <v>1521747</v>
      </c>
      <c r="S54" s="15">
        <v>81992</v>
      </c>
      <c r="T54" s="16">
        <f t="shared" si="5"/>
        <v>-0.94611982149463736</v>
      </c>
      <c r="U54" s="33">
        <v>4.5074649898794734E-2</v>
      </c>
      <c r="V54" s="31">
        <v>2.2551823301656575E-3</v>
      </c>
      <c r="W54" s="16">
        <f t="shared" si="6"/>
        <v>-4.2819467568629074E-2</v>
      </c>
      <c r="X54" s="14">
        <v>16945</v>
      </c>
      <c r="Y54" s="15">
        <v>110704</v>
      </c>
      <c r="Z54" s="16">
        <f t="shared" si="7"/>
        <v>5.5331366184715254</v>
      </c>
      <c r="AA54" s="14">
        <v>33777540</v>
      </c>
      <c r="AB54" s="15">
        <v>36467853</v>
      </c>
      <c r="AC54" s="16">
        <f t="shared" si="8"/>
        <v>7.9647985021999823E-2</v>
      </c>
      <c r="AD54" s="14">
        <v>1538692</v>
      </c>
      <c r="AE54" s="15">
        <v>192696</v>
      </c>
      <c r="AF54" s="16">
        <f t="shared" si="9"/>
        <v>-0.8747663599992721</v>
      </c>
      <c r="AG54" s="33">
        <v>4.5553702253035594E-2</v>
      </c>
      <c r="AH54" s="31">
        <v>5.2839962911992652E-3</v>
      </c>
      <c r="AI54" s="34">
        <f t="shared" si="10"/>
        <v>-4.0269705961836329E-2</v>
      </c>
      <c r="AJ54" s="14">
        <v>828669</v>
      </c>
      <c r="AK54" s="15">
        <v>719808</v>
      </c>
      <c r="AL54" s="16">
        <f t="shared" si="11"/>
        <v>-0.13136849574438045</v>
      </c>
      <c r="AM54" s="14">
        <v>689192</v>
      </c>
      <c r="AN54" s="15">
        <v>804251</v>
      </c>
      <c r="AO54" s="16">
        <f t="shared" si="12"/>
        <v>0.16694767205655317</v>
      </c>
      <c r="AP54" s="14">
        <v>1517861</v>
      </c>
      <c r="AQ54" s="15">
        <v>1524059</v>
      </c>
      <c r="AR54" s="16">
        <f t="shared" si="13"/>
        <v>4.0833778587103823E-3</v>
      </c>
    </row>
    <row r="55" spans="1:44" x14ac:dyDescent="0.25">
      <c r="A55" s="29" t="s">
        <v>81</v>
      </c>
      <c r="B55" s="30">
        <v>2019</v>
      </c>
      <c r="C55" s="14">
        <v>176960282</v>
      </c>
      <c r="D55" s="15">
        <v>185786367</v>
      </c>
      <c r="E55" s="16">
        <f t="shared" si="0"/>
        <v>4.9876078972342502E-2</v>
      </c>
      <c r="F55" s="17">
        <v>72821732</v>
      </c>
      <c r="G55" s="18">
        <v>77610418</v>
      </c>
      <c r="H55" s="16">
        <f t="shared" si="1"/>
        <v>6.5759023693641339E-2</v>
      </c>
      <c r="I55" s="17">
        <v>3397491</v>
      </c>
      <c r="J55" s="18">
        <v>4141763</v>
      </c>
      <c r="K55" s="16">
        <f t="shared" si="2"/>
        <v>0.21906518663331265</v>
      </c>
      <c r="L55" s="14">
        <v>76219223</v>
      </c>
      <c r="M55" s="15">
        <v>81752181</v>
      </c>
      <c r="N55" s="16">
        <f t="shared" si="3"/>
        <v>7.2592684394066839E-2</v>
      </c>
      <c r="O55" s="14">
        <v>76050614</v>
      </c>
      <c r="P55" s="15">
        <v>76980278</v>
      </c>
      <c r="Q55" s="16">
        <f t="shared" si="4"/>
        <v>1.22242800038406E-2</v>
      </c>
      <c r="R55" s="14">
        <v>168609</v>
      </c>
      <c r="S55" s="15">
        <v>4771903</v>
      </c>
      <c r="T55" s="16">
        <f t="shared" si="5"/>
        <v>27.301591255508306</v>
      </c>
      <c r="U55" s="33">
        <v>2.2121584734601661E-3</v>
      </c>
      <c r="V55" s="31">
        <v>5.8370344884132203E-2</v>
      </c>
      <c r="W55" s="16">
        <f t="shared" si="6"/>
        <v>5.6158186410672037E-2</v>
      </c>
      <c r="X55" s="14">
        <v>0</v>
      </c>
      <c r="Y55" s="15">
        <v>0</v>
      </c>
      <c r="Z55" s="16" t="str">
        <f t="shared" si="7"/>
        <v>NA</v>
      </c>
      <c r="AA55" s="14">
        <v>76219223</v>
      </c>
      <c r="AB55" s="15">
        <v>81752181</v>
      </c>
      <c r="AC55" s="16">
        <f t="shared" si="8"/>
        <v>7.2592684394066839E-2</v>
      </c>
      <c r="AD55" s="14">
        <v>168609</v>
      </c>
      <c r="AE55" s="15">
        <v>4771903</v>
      </c>
      <c r="AF55" s="16">
        <f t="shared" si="9"/>
        <v>27.301591255508306</v>
      </c>
      <c r="AG55" s="33">
        <v>2.2121584734601661E-3</v>
      </c>
      <c r="AH55" s="31">
        <v>5.8370344884132203E-2</v>
      </c>
      <c r="AI55" s="34">
        <f t="shared" si="10"/>
        <v>5.6158186410672037E-2</v>
      </c>
      <c r="AJ55" s="14">
        <v>3659731</v>
      </c>
      <c r="AK55" s="15">
        <v>4052398</v>
      </c>
      <c r="AL55" s="16">
        <f t="shared" si="11"/>
        <v>0.10729395138604449</v>
      </c>
      <c r="AM55" s="14">
        <v>2933886</v>
      </c>
      <c r="AN55" s="15">
        <v>2164591</v>
      </c>
      <c r="AO55" s="16">
        <f t="shared" si="12"/>
        <v>-0.26221025629489353</v>
      </c>
      <c r="AP55" s="14">
        <v>6593617</v>
      </c>
      <c r="AQ55" s="15">
        <v>6216989</v>
      </c>
      <c r="AR55" s="16">
        <f t="shared" si="13"/>
        <v>-5.712009053604418E-2</v>
      </c>
    </row>
    <row r="56" spans="1:44" x14ac:dyDescent="0.25">
      <c r="A56" s="29" t="s">
        <v>82</v>
      </c>
      <c r="B56" s="30">
        <v>2019</v>
      </c>
      <c r="C56" s="14">
        <v>137031000</v>
      </c>
      <c r="D56" s="15">
        <v>149422000</v>
      </c>
      <c r="E56" s="16">
        <f t="shared" si="0"/>
        <v>9.0424794389590682E-2</v>
      </c>
      <c r="F56" s="17">
        <v>73927000</v>
      </c>
      <c r="G56" s="18">
        <v>80009000</v>
      </c>
      <c r="H56" s="16">
        <f t="shared" si="1"/>
        <v>8.2270347775508276E-2</v>
      </c>
      <c r="I56" s="17">
        <v>4061000</v>
      </c>
      <c r="J56" s="18">
        <v>2698000</v>
      </c>
      <c r="K56" s="16">
        <f t="shared" si="2"/>
        <v>-0.33563161782812118</v>
      </c>
      <c r="L56" s="14">
        <v>77988000</v>
      </c>
      <c r="M56" s="15">
        <v>82707000</v>
      </c>
      <c r="N56" s="16">
        <f t="shared" si="3"/>
        <v>6.0509309124480687E-2</v>
      </c>
      <c r="O56" s="14">
        <v>65825000</v>
      </c>
      <c r="P56" s="15">
        <v>70833000</v>
      </c>
      <c r="Q56" s="16">
        <f t="shared" si="4"/>
        <v>7.6080516521078612E-2</v>
      </c>
      <c r="R56" s="14">
        <v>12163000</v>
      </c>
      <c r="S56" s="15">
        <v>11874000</v>
      </c>
      <c r="T56" s="16">
        <f t="shared" si="5"/>
        <v>-2.3760585381895915E-2</v>
      </c>
      <c r="U56" s="33">
        <v>0.15595989126532286</v>
      </c>
      <c r="V56" s="31">
        <v>0.14356704994740468</v>
      </c>
      <c r="W56" s="16">
        <f t="shared" si="6"/>
        <v>-1.239284131791818E-2</v>
      </c>
      <c r="X56" s="14">
        <v>3899000</v>
      </c>
      <c r="Y56" s="15">
        <v>3689000</v>
      </c>
      <c r="Z56" s="16">
        <f t="shared" si="7"/>
        <v>-5.385996409335727E-2</v>
      </c>
      <c r="AA56" s="14">
        <v>81887000</v>
      </c>
      <c r="AB56" s="15">
        <v>86396000</v>
      </c>
      <c r="AC56" s="16">
        <f t="shared" si="8"/>
        <v>5.5063685322456556E-2</v>
      </c>
      <c r="AD56" s="14">
        <v>16062000</v>
      </c>
      <c r="AE56" s="15">
        <v>15563000</v>
      </c>
      <c r="AF56" s="16">
        <f t="shared" si="9"/>
        <v>-3.1067114929647616E-2</v>
      </c>
      <c r="AG56" s="33">
        <v>0.19614835077606946</v>
      </c>
      <c r="AH56" s="31">
        <v>0.18013565442844576</v>
      </c>
      <c r="AI56" s="34">
        <f t="shared" si="10"/>
        <v>-1.6012696347623701E-2</v>
      </c>
      <c r="AJ56" s="14">
        <v>1605000</v>
      </c>
      <c r="AK56" s="15">
        <v>2090000</v>
      </c>
      <c r="AL56" s="16">
        <f t="shared" si="11"/>
        <v>0.30218068535825543</v>
      </c>
      <c r="AM56" s="14">
        <v>1853000</v>
      </c>
      <c r="AN56" s="15">
        <v>1947000</v>
      </c>
      <c r="AO56" s="16">
        <f t="shared" si="12"/>
        <v>5.0728548300053966E-2</v>
      </c>
      <c r="AP56" s="14">
        <v>3458000</v>
      </c>
      <c r="AQ56" s="15">
        <v>4037000</v>
      </c>
      <c r="AR56" s="16">
        <f t="shared" si="13"/>
        <v>0.16743782533256218</v>
      </c>
    </row>
    <row r="57" spans="1:44" x14ac:dyDescent="0.25">
      <c r="A57" s="29" t="s">
        <v>83</v>
      </c>
      <c r="B57" s="30">
        <v>2019</v>
      </c>
      <c r="C57" s="14">
        <v>1330505240</v>
      </c>
      <c r="D57" s="15">
        <v>1482717006</v>
      </c>
      <c r="E57" s="16">
        <f t="shared" si="0"/>
        <v>0.11440147804303273</v>
      </c>
      <c r="F57" s="17">
        <v>550586924</v>
      </c>
      <c r="G57" s="18">
        <v>595312168</v>
      </c>
      <c r="H57" s="16">
        <f t="shared" si="1"/>
        <v>8.1231940045129E-2</v>
      </c>
      <c r="I57" s="17">
        <v>65346202</v>
      </c>
      <c r="J57" s="18">
        <v>62620292</v>
      </c>
      <c r="K57" s="16">
        <f t="shared" si="2"/>
        <v>-4.1714895687434139E-2</v>
      </c>
      <c r="L57" s="14">
        <v>615933126</v>
      </c>
      <c r="M57" s="15">
        <v>657932460</v>
      </c>
      <c r="N57" s="16">
        <f t="shared" si="3"/>
        <v>6.8188139632548356E-2</v>
      </c>
      <c r="O57" s="14">
        <v>606007111</v>
      </c>
      <c r="P57" s="15">
        <v>651718939</v>
      </c>
      <c r="Q57" s="16">
        <f t="shared" si="4"/>
        <v>7.5431174272144796E-2</v>
      </c>
      <c r="R57" s="14">
        <v>9926015</v>
      </c>
      <c r="S57" s="15">
        <v>6213521</v>
      </c>
      <c r="T57" s="16">
        <f t="shared" si="5"/>
        <v>-0.37401656153048329</v>
      </c>
      <c r="U57" s="33">
        <v>1.6115410230428166E-2</v>
      </c>
      <c r="V57" s="31">
        <v>9.4440104079984138E-3</v>
      </c>
      <c r="W57" s="16">
        <f t="shared" si="6"/>
        <v>-6.6713998224297525E-3</v>
      </c>
      <c r="X57" s="14">
        <v>-21840188</v>
      </c>
      <c r="Y57" s="15">
        <v>104375968</v>
      </c>
      <c r="Z57" s="16">
        <f t="shared" si="7"/>
        <v>-5.7790782753335277</v>
      </c>
      <c r="AA57" s="14">
        <v>594092938</v>
      </c>
      <c r="AB57" s="15">
        <v>762308428</v>
      </c>
      <c r="AC57" s="16">
        <f t="shared" si="8"/>
        <v>0.28314675910185622</v>
      </c>
      <c r="AD57" s="14">
        <v>-11914173</v>
      </c>
      <c r="AE57" s="15">
        <v>110589489</v>
      </c>
      <c r="AF57" s="16">
        <f t="shared" si="9"/>
        <v>-10.282179216299781</v>
      </c>
      <c r="AG57" s="33">
        <v>-2.0054392567110436E-2</v>
      </c>
      <c r="AH57" s="31">
        <v>0.14507184354519559</v>
      </c>
      <c r="AI57" s="34">
        <f t="shared" si="10"/>
        <v>0.16512623611230604</v>
      </c>
      <c r="AJ57" s="14">
        <v>28703612</v>
      </c>
      <c r="AK57" s="15">
        <v>26053886</v>
      </c>
      <c r="AL57" s="16">
        <f t="shared" si="11"/>
        <v>-9.2313329764909025E-2</v>
      </c>
      <c r="AM57" s="14">
        <v>0</v>
      </c>
      <c r="AN57" s="15">
        <v>0</v>
      </c>
      <c r="AO57" s="16" t="s">
        <v>44</v>
      </c>
      <c r="AP57" s="14">
        <v>28703612</v>
      </c>
      <c r="AQ57" s="15">
        <v>26053886</v>
      </c>
      <c r="AR57" s="16">
        <f t="shared" si="13"/>
        <v>-9.2313329764909025E-2</v>
      </c>
    </row>
    <row r="58" spans="1:44" x14ac:dyDescent="0.25">
      <c r="A58" s="29" t="s">
        <v>84</v>
      </c>
      <c r="B58" s="30">
        <v>2019</v>
      </c>
      <c r="C58" s="14">
        <v>60825160</v>
      </c>
      <c r="D58" s="15">
        <v>67545425</v>
      </c>
      <c r="E58" s="16">
        <f t="shared" si="0"/>
        <v>0.11048495392367237</v>
      </c>
      <c r="F58" s="17">
        <v>32222725</v>
      </c>
      <c r="G58" s="18">
        <v>37996301</v>
      </c>
      <c r="H58" s="16">
        <f t="shared" si="1"/>
        <v>0.17917714904620885</v>
      </c>
      <c r="I58" s="17">
        <v>6461754</v>
      </c>
      <c r="J58" s="18">
        <v>6614281</v>
      </c>
      <c r="K58" s="16">
        <f t="shared" si="2"/>
        <v>2.3604581666216325E-2</v>
      </c>
      <c r="L58" s="14">
        <v>38684479</v>
      </c>
      <c r="M58" s="15">
        <v>44610582</v>
      </c>
      <c r="N58" s="16">
        <f t="shared" si="3"/>
        <v>0.15319071506688767</v>
      </c>
      <c r="O58" s="14">
        <v>37173710</v>
      </c>
      <c r="P58" s="15">
        <v>38876973</v>
      </c>
      <c r="Q58" s="16">
        <f t="shared" si="4"/>
        <v>4.5819021023190853E-2</v>
      </c>
      <c r="R58" s="14">
        <v>1510769</v>
      </c>
      <c r="S58" s="15">
        <v>5733609</v>
      </c>
      <c r="T58" s="16">
        <f t="shared" si="5"/>
        <v>2.7951592864296262</v>
      </c>
      <c r="U58" s="33">
        <v>3.9053621479560319E-2</v>
      </c>
      <c r="V58" s="31">
        <v>0.12852576099545171</v>
      </c>
      <c r="W58" s="16">
        <f t="shared" si="6"/>
        <v>8.9472139515891391E-2</v>
      </c>
      <c r="X58" s="14">
        <v>51733</v>
      </c>
      <c r="Y58" s="15">
        <v>43647</v>
      </c>
      <c r="Z58" s="16">
        <f t="shared" si="7"/>
        <v>-0.15630255349583438</v>
      </c>
      <c r="AA58" s="14">
        <v>38736212</v>
      </c>
      <c r="AB58" s="15">
        <v>44654229</v>
      </c>
      <c r="AC58" s="16">
        <f t="shared" si="8"/>
        <v>0.15277738050380352</v>
      </c>
      <c r="AD58" s="14">
        <v>1562502</v>
      </c>
      <c r="AE58" s="15">
        <v>5777256</v>
      </c>
      <c r="AF58" s="16">
        <f t="shared" si="9"/>
        <v>2.6974391072779427</v>
      </c>
      <c r="AG58" s="33">
        <v>4.0336984938021299E-2</v>
      </c>
      <c r="AH58" s="31">
        <v>0.12937757810128128</v>
      </c>
      <c r="AI58" s="34">
        <f t="shared" si="10"/>
        <v>8.904059316325999E-2</v>
      </c>
      <c r="AJ58" s="14">
        <v>2919811</v>
      </c>
      <c r="AK58" s="15">
        <v>2899411</v>
      </c>
      <c r="AL58" s="16">
        <f t="shared" si="11"/>
        <v>-6.9867535946675999E-3</v>
      </c>
      <c r="AM58" s="14">
        <v>0</v>
      </c>
      <c r="AN58" s="15">
        <v>0</v>
      </c>
      <c r="AO58" s="16" t="s">
        <v>44</v>
      </c>
      <c r="AP58" s="14">
        <v>2919811</v>
      </c>
      <c r="AQ58" s="15">
        <v>2899411</v>
      </c>
      <c r="AR58" s="16">
        <f t="shared" si="13"/>
        <v>-6.9867535946675999E-3</v>
      </c>
    </row>
    <row r="59" spans="1:44" x14ac:dyDescent="0.25">
      <c r="A59" s="29" t="s">
        <v>85</v>
      </c>
      <c r="B59" s="30">
        <v>2019</v>
      </c>
      <c r="C59" s="14">
        <v>71806431</v>
      </c>
      <c r="D59" s="15">
        <v>80783314</v>
      </c>
      <c r="E59" s="16">
        <f t="shared" si="0"/>
        <v>0.12501502825004629</v>
      </c>
      <c r="F59" s="17">
        <v>36558935</v>
      </c>
      <c r="G59" s="18">
        <v>43021154</v>
      </c>
      <c r="H59" s="16">
        <f t="shared" si="1"/>
        <v>0.17676168630185754</v>
      </c>
      <c r="I59" s="17">
        <v>7946914</v>
      </c>
      <c r="J59" s="18">
        <v>8591205</v>
      </c>
      <c r="K59" s="16">
        <f t="shared" si="2"/>
        <v>8.107436421232192E-2</v>
      </c>
      <c r="L59" s="14">
        <v>44505849</v>
      </c>
      <c r="M59" s="15">
        <v>51612359</v>
      </c>
      <c r="N59" s="16">
        <f t="shared" si="3"/>
        <v>0.15967586642375928</v>
      </c>
      <c r="O59" s="14">
        <v>39908964</v>
      </c>
      <c r="P59" s="15">
        <v>41908579</v>
      </c>
      <c r="Q59" s="16">
        <f t="shared" si="4"/>
        <v>5.010440762130533E-2</v>
      </c>
      <c r="R59" s="14">
        <v>4596885</v>
      </c>
      <c r="S59" s="15">
        <v>9703780</v>
      </c>
      <c r="T59" s="16">
        <f t="shared" si="5"/>
        <v>1.1109468694561644</v>
      </c>
      <c r="U59" s="33">
        <v>0.1032872106315734</v>
      </c>
      <c r="V59" s="31">
        <v>0.18801271997662419</v>
      </c>
      <c r="W59" s="16">
        <f t="shared" si="6"/>
        <v>8.4725509345050798E-2</v>
      </c>
      <c r="X59" s="14">
        <v>47242</v>
      </c>
      <c r="Y59" s="15">
        <v>56212</v>
      </c>
      <c r="Z59" s="16">
        <f t="shared" si="7"/>
        <v>0.189873417721519</v>
      </c>
      <c r="AA59" s="14">
        <v>44553091</v>
      </c>
      <c r="AB59" s="15">
        <v>51668571</v>
      </c>
      <c r="AC59" s="16">
        <f t="shared" si="8"/>
        <v>0.15970788648536194</v>
      </c>
      <c r="AD59" s="14">
        <v>4644127</v>
      </c>
      <c r="AE59" s="15">
        <v>9759992</v>
      </c>
      <c r="AF59" s="16">
        <f t="shared" si="9"/>
        <v>1.1015773255124159</v>
      </c>
      <c r="AG59" s="33">
        <v>0.10423804265342668</v>
      </c>
      <c r="AH59" s="31">
        <v>0.18889610862278347</v>
      </c>
      <c r="AI59" s="34">
        <f t="shared" si="10"/>
        <v>8.4658065969356794E-2</v>
      </c>
      <c r="AJ59" s="14">
        <v>3116696</v>
      </c>
      <c r="AK59" s="15">
        <v>2790792</v>
      </c>
      <c r="AL59" s="16">
        <f t="shared" si="11"/>
        <v>-0.104567144180889</v>
      </c>
      <c r="AM59" s="14">
        <v>0</v>
      </c>
      <c r="AN59" s="15">
        <v>0</v>
      </c>
      <c r="AO59" s="16" t="s">
        <v>44</v>
      </c>
      <c r="AP59" s="14">
        <v>3116696</v>
      </c>
      <c r="AQ59" s="15">
        <v>2790792</v>
      </c>
      <c r="AR59" s="16">
        <f t="shared" si="13"/>
        <v>-0.104567144180889</v>
      </c>
    </row>
    <row r="60" spans="1:44" x14ac:dyDescent="0.25">
      <c r="A60" s="29" t="s">
        <v>86</v>
      </c>
      <c r="B60" s="30">
        <v>2019</v>
      </c>
      <c r="C60" s="14">
        <v>209702001</v>
      </c>
      <c r="D60" s="15">
        <v>223980332</v>
      </c>
      <c r="E60" s="16">
        <f t="shared" si="0"/>
        <v>6.8088673126204452E-2</v>
      </c>
      <c r="F60" s="17">
        <v>92505718</v>
      </c>
      <c r="G60" s="18">
        <v>98204338</v>
      </c>
      <c r="H60" s="16">
        <f t="shared" si="1"/>
        <v>6.1602894644847792E-2</v>
      </c>
      <c r="I60" s="17">
        <v>17495108</v>
      </c>
      <c r="J60" s="18">
        <v>15780025</v>
      </c>
      <c r="K60" s="16">
        <f t="shared" si="2"/>
        <v>-9.8032147043619275E-2</v>
      </c>
      <c r="L60" s="14">
        <v>110000826</v>
      </c>
      <c r="M60" s="15">
        <v>113984363</v>
      </c>
      <c r="N60" s="16">
        <f t="shared" si="3"/>
        <v>3.6213700795301298E-2</v>
      </c>
      <c r="O60" s="14">
        <v>101756420</v>
      </c>
      <c r="P60" s="15">
        <v>101750445</v>
      </c>
      <c r="Q60" s="16">
        <f t="shared" si="4"/>
        <v>-5.8718653820564837E-5</v>
      </c>
      <c r="R60" s="14">
        <v>8244406</v>
      </c>
      <c r="S60" s="15">
        <v>12233918</v>
      </c>
      <c r="T60" s="16">
        <f t="shared" si="5"/>
        <v>0.48390532926204749</v>
      </c>
      <c r="U60" s="33">
        <v>7.4948582658824758E-2</v>
      </c>
      <c r="V60" s="31">
        <v>0.1073297922452749</v>
      </c>
      <c r="W60" s="16">
        <f t="shared" si="6"/>
        <v>3.2381209586450146E-2</v>
      </c>
      <c r="X60" s="14">
        <v>169066</v>
      </c>
      <c r="Y60" s="15">
        <v>178650</v>
      </c>
      <c r="Z60" s="16">
        <f t="shared" si="7"/>
        <v>5.6687920693693584E-2</v>
      </c>
      <c r="AA60" s="14">
        <v>110169892</v>
      </c>
      <c r="AB60" s="15">
        <v>114163013</v>
      </c>
      <c r="AC60" s="16">
        <f t="shared" si="8"/>
        <v>3.6245120400045412E-2</v>
      </c>
      <c r="AD60" s="14">
        <v>8413472</v>
      </c>
      <c r="AE60" s="15">
        <v>12412568</v>
      </c>
      <c r="AF60" s="16">
        <f t="shared" si="9"/>
        <v>0.4753205335442966</v>
      </c>
      <c r="AG60" s="33">
        <v>7.6368160549708075E-2</v>
      </c>
      <c r="AH60" s="31">
        <v>0.1087267029296082</v>
      </c>
      <c r="AI60" s="34">
        <f t="shared" si="10"/>
        <v>3.2358542379900129E-2</v>
      </c>
      <c r="AJ60" s="14">
        <v>8199767</v>
      </c>
      <c r="AK60" s="15">
        <v>8030644</v>
      </c>
      <c r="AL60" s="16">
        <f t="shared" si="11"/>
        <v>-2.0625342159112568E-2</v>
      </c>
      <c r="AM60" s="14">
        <v>0</v>
      </c>
      <c r="AN60" s="15">
        <v>0</v>
      </c>
      <c r="AO60" s="16" t="s">
        <v>44</v>
      </c>
      <c r="AP60" s="14">
        <v>8199767</v>
      </c>
      <c r="AQ60" s="15">
        <v>8030644</v>
      </c>
      <c r="AR60" s="16">
        <f t="shared" si="13"/>
        <v>-2.0625342159112568E-2</v>
      </c>
    </row>
    <row r="61" spans="1:44" x14ac:dyDescent="0.25">
      <c r="A61" s="29" t="s">
        <v>88</v>
      </c>
      <c r="B61" s="30">
        <v>2019</v>
      </c>
      <c r="C61" s="14">
        <v>34880021</v>
      </c>
      <c r="D61" s="15">
        <v>38380920</v>
      </c>
      <c r="E61" s="16">
        <f t="shared" si="0"/>
        <v>0.10036975035078104</v>
      </c>
      <c r="F61" s="17">
        <v>22884209</v>
      </c>
      <c r="G61" s="18">
        <v>24860917</v>
      </c>
      <c r="H61" s="16">
        <f t="shared" si="1"/>
        <v>8.6378690213850085E-2</v>
      </c>
      <c r="I61" s="17">
        <v>1031424</v>
      </c>
      <c r="J61" s="18">
        <v>1081848</v>
      </c>
      <c r="K61" s="16">
        <f t="shared" si="2"/>
        <v>4.8887751303052868E-2</v>
      </c>
      <c r="L61" s="14">
        <v>23915633</v>
      </c>
      <c r="M61" s="15">
        <v>25942765</v>
      </c>
      <c r="N61" s="16">
        <f t="shared" si="3"/>
        <v>8.4761795767647044E-2</v>
      </c>
      <c r="O61" s="14">
        <v>21827562</v>
      </c>
      <c r="P61" s="15">
        <v>23624510</v>
      </c>
      <c r="Q61" s="16">
        <f t="shared" si="4"/>
        <v>8.2324723210040585E-2</v>
      </c>
      <c r="R61" s="14">
        <v>2088071</v>
      </c>
      <c r="S61" s="15">
        <v>2318255</v>
      </c>
      <c r="T61" s="16">
        <f t="shared" si="5"/>
        <v>0.11023763080853094</v>
      </c>
      <c r="U61" s="33">
        <v>8.7309878019954559E-2</v>
      </c>
      <c r="V61" s="31">
        <v>8.9360366946237224E-2</v>
      </c>
      <c r="W61" s="16">
        <f t="shared" si="6"/>
        <v>2.0504889262826648E-3</v>
      </c>
      <c r="X61" s="14">
        <v>868678</v>
      </c>
      <c r="Y61" s="15">
        <v>993957</v>
      </c>
      <c r="Z61" s="16">
        <f t="shared" si="7"/>
        <v>0.14421799562093204</v>
      </c>
      <c r="AA61" s="14">
        <v>24784311</v>
      </c>
      <c r="AB61" s="15">
        <v>26936722</v>
      </c>
      <c r="AC61" s="16">
        <f t="shared" si="8"/>
        <v>8.6845706543950324E-2</v>
      </c>
      <c r="AD61" s="14">
        <v>2956749</v>
      </c>
      <c r="AE61" s="15">
        <v>3312212</v>
      </c>
      <c r="AF61" s="16">
        <f t="shared" si="9"/>
        <v>0.12022089125590302</v>
      </c>
      <c r="AG61" s="33">
        <v>0.1192992211887593</v>
      </c>
      <c r="AH61" s="31">
        <v>0.12296269753981201</v>
      </c>
      <c r="AI61" s="34">
        <f t="shared" si="10"/>
        <v>3.6634763510527135E-3</v>
      </c>
      <c r="AJ61" s="14">
        <v>310732</v>
      </c>
      <c r="AK61" s="15">
        <v>332493</v>
      </c>
      <c r="AL61" s="16">
        <f t="shared" si="11"/>
        <v>7.0031409703538744E-2</v>
      </c>
      <c r="AM61" s="14">
        <v>395282</v>
      </c>
      <c r="AN61" s="15">
        <v>261999</v>
      </c>
      <c r="AO61" s="16">
        <f t="shared" si="12"/>
        <v>-0.3371845922657748</v>
      </c>
      <c r="AP61" s="14">
        <v>706014</v>
      </c>
      <c r="AQ61" s="15">
        <v>594492</v>
      </c>
      <c r="AR61" s="16">
        <f t="shared" si="13"/>
        <v>-0.15796004045245562</v>
      </c>
    </row>
    <row r="62" spans="1:44" ht="15.75" thickBot="1" x14ac:dyDescent="0.3">
      <c r="A62" s="29" t="s">
        <v>89</v>
      </c>
      <c r="B62" s="30">
        <v>2019</v>
      </c>
      <c r="C62" s="14">
        <v>390334213</v>
      </c>
      <c r="D62" s="15">
        <v>410339276</v>
      </c>
      <c r="E62" s="16">
        <f t="shared" si="0"/>
        <v>5.1251113363203961E-2</v>
      </c>
      <c r="F62" s="17">
        <v>111365939</v>
      </c>
      <c r="G62" s="18">
        <v>113775496</v>
      </c>
      <c r="H62" s="16">
        <f t="shared" si="1"/>
        <v>2.1636390997430553E-2</v>
      </c>
      <c r="I62" s="17">
        <v>1656256</v>
      </c>
      <c r="J62" s="18">
        <v>1794661</v>
      </c>
      <c r="K62" s="16">
        <f t="shared" si="2"/>
        <v>8.3564980292901575E-2</v>
      </c>
      <c r="L62" s="14">
        <v>113022195</v>
      </c>
      <c r="M62" s="15">
        <v>115570157</v>
      </c>
      <c r="N62" s="16">
        <f t="shared" si="3"/>
        <v>2.2543908300489121E-2</v>
      </c>
      <c r="O62" s="14">
        <v>104298610</v>
      </c>
      <c r="P62" s="15">
        <v>106760741</v>
      </c>
      <c r="Q62" s="16">
        <f t="shared" si="4"/>
        <v>2.3606556213932286E-2</v>
      </c>
      <c r="R62" s="14">
        <v>8723585</v>
      </c>
      <c r="S62" s="15">
        <v>8809416</v>
      </c>
      <c r="T62" s="16">
        <f t="shared" si="5"/>
        <v>9.838959556191634E-3</v>
      </c>
      <c r="U62" s="33">
        <v>7.7184706950701149E-2</v>
      </c>
      <c r="V62" s="31">
        <v>7.622569899251759E-2</v>
      </c>
      <c r="W62" s="16">
        <f t="shared" si="6"/>
        <v>-9.5900795818355811E-4</v>
      </c>
      <c r="X62" s="14">
        <v>0</v>
      </c>
      <c r="Y62" s="15">
        <v>0</v>
      </c>
      <c r="Z62" s="16" t="str">
        <f t="shared" si="7"/>
        <v>NA</v>
      </c>
      <c r="AA62" s="14">
        <v>113022195</v>
      </c>
      <c r="AB62" s="15">
        <v>115570157</v>
      </c>
      <c r="AC62" s="16">
        <f t="shared" si="8"/>
        <v>2.2543908300489121E-2</v>
      </c>
      <c r="AD62" s="14">
        <v>8723585</v>
      </c>
      <c r="AE62" s="15">
        <v>8809416</v>
      </c>
      <c r="AF62" s="16">
        <f t="shared" si="9"/>
        <v>9.838959556191634E-3</v>
      </c>
      <c r="AG62" s="33">
        <v>7.7184706950701149E-2</v>
      </c>
      <c r="AH62" s="31">
        <v>7.622569899251759E-2</v>
      </c>
      <c r="AI62" s="34">
        <f t="shared" si="10"/>
        <v>-9.5900795818355811E-4</v>
      </c>
      <c r="AJ62" s="14">
        <v>4272666</v>
      </c>
      <c r="AK62" s="15">
        <v>4492075</v>
      </c>
      <c r="AL62" s="16">
        <f t="shared" si="11"/>
        <v>5.135177895955359E-2</v>
      </c>
      <c r="AM62" s="14">
        <v>3776836</v>
      </c>
      <c r="AN62" s="15">
        <v>4131508</v>
      </c>
      <c r="AO62" s="16">
        <f t="shared" si="12"/>
        <v>9.390717521226763E-2</v>
      </c>
      <c r="AP62" s="14">
        <v>8049502</v>
      </c>
      <c r="AQ62" s="15">
        <v>8623583</v>
      </c>
      <c r="AR62" s="16">
        <f t="shared" si="13"/>
        <v>7.1318821959420589E-2</v>
      </c>
    </row>
    <row r="63" spans="1:44" s="37" customFormat="1" x14ac:dyDescent="0.25">
      <c r="A63" s="36" t="s">
        <v>124</v>
      </c>
      <c r="C63" s="38">
        <f>SUM(C3:C62)</f>
        <v>29762475057</v>
      </c>
      <c r="D63" s="39">
        <f>SUM(D3:D62)</f>
        <v>31379168410</v>
      </c>
      <c r="E63" s="40">
        <f>(D63-C63)/C63</f>
        <v>5.4319855788329707E-2</v>
      </c>
      <c r="F63" s="38">
        <f t="shared" ref="F63:AQ63" si="14">SUM(F3:F62)</f>
        <v>12318378967</v>
      </c>
      <c r="G63" s="39">
        <f t="shared" si="14"/>
        <v>13049114552</v>
      </c>
      <c r="H63" s="40">
        <f>(G63-F63)/F63</f>
        <v>5.9320758596369295E-2</v>
      </c>
      <c r="I63" s="38">
        <f t="shared" si="14"/>
        <v>729112150</v>
      </c>
      <c r="J63" s="39">
        <f t="shared" si="14"/>
        <v>740391877</v>
      </c>
      <c r="K63" s="40">
        <f>(J63-I63)/I63</f>
        <v>1.5470496548439084E-2</v>
      </c>
      <c r="L63" s="38">
        <f t="shared" si="14"/>
        <v>13911074899</v>
      </c>
      <c r="M63" s="39">
        <f t="shared" si="14"/>
        <v>14646240928</v>
      </c>
      <c r="N63" s="40">
        <f>(M63-L63)/L63</f>
        <v>5.2847535818590662E-2</v>
      </c>
      <c r="O63" s="38">
        <f t="shared" si="14"/>
        <v>13502055645</v>
      </c>
      <c r="P63" s="39">
        <f t="shared" si="14"/>
        <v>14139572656</v>
      </c>
      <c r="Q63" s="40">
        <f>(P63-O63)/O63</f>
        <v>4.7216292671411218E-2</v>
      </c>
      <c r="R63" s="38">
        <f t="shared" si="14"/>
        <v>408998252</v>
      </c>
      <c r="S63" s="39">
        <f t="shared" si="14"/>
        <v>527053715</v>
      </c>
      <c r="T63" s="40">
        <f>(S63-R63)/R63</f>
        <v>0.28864539743803108</v>
      </c>
      <c r="U63" s="38"/>
      <c r="V63" s="39"/>
      <c r="W63" s="41"/>
      <c r="X63" s="38">
        <f t="shared" si="14"/>
        <v>142376051</v>
      </c>
      <c r="Y63" s="39">
        <f t="shared" si="14"/>
        <v>303281115</v>
      </c>
      <c r="Z63" s="40">
        <f>(Y63-X63)/X63</f>
        <v>1.1301413606421771</v>
      </c>
      <c r="AA63" s="38">
        <f t="shared" si="14"/>
        <v>14053450950</v>
      </c>
      <c r="AB63" s="39">
        <f t="shared" si="14"/>
        <v>14949522043</v>
      </c>
      <c r="AC63" s="40">
        <f>(AB63-AA63)/AA63</f>
        <v>6.3761640908562747E-2</v>
      </c>
      <c r="AD63" s="38">
        <f t="shared" si="14"/>
        <v>550862569</v>
      </c>
      <c r="AE63" s="39">
        <f t="shared" si="14"/>
        <v>809949382</v>
      </c>
      <c r="AF63" s="40">
        <f>(AE63-AD63)/AD63</f>
        <v>0.47032931184692639</v>
      </c>
      <c r="AG63" s="38"/>
      <c r="AH63" s="39"/>
      <c r="AI63" s="41"/>
      <c r="AJ63" s="38">
        <f t="shared" si="14"/>
        <v>535145252</v>
      </c>
      <c r="AK63" s="39">
        <f t="shared" si="14"/>
        <v>606712121</v>
      </c>
      <c r="AL63" s="40">
        <f>(AK63-AJ63)/AJ63</f>
        <v>0.13373354006698726</v>
      </c>
      <c r="AM63" s="38">
        <f t="shared" si="14"/>
        <v>220997918</v>
      </c>
      <c r="AN63" s="39">
        <f t="shared" si="14"/>
        <v>212971707</v>
      </c>
      <c r="AO63" s="40">
        <f>(AN63-AM63)/AM63</f>
        <v>-3.6318038978086664E-2</v>
      </c>
      <c r="AP63" s="38">
        <f t="shared" si="14"/>
        <v>756143170</v>
      </c>
      <c r="AQ63" s="39">
        <f t="shared" si="14"/>
        <v>819683828</v>
      </c>
      <c r="AR63" s="40">
        <f>(AQ63-AP63)/AP63</f>
        <v>8.4032575471124069E-2</v>
      </c>
    </row>
    <row r="64" spans="1:44" s="43" customFormat="1" ht="15.75" thickBot="1" x14ac:dyDescent="0.3">
      <c r="A64" s="42" t="s">
        <v>125</v>
      </c>
      <c r="C64" s="44">
        <f>AVERAGE(C3:C62)</f>
        <v>513146121.67241377</v>
      </c>
      <c r="D64" s="45">
        <f t="shared" ref="D64" si="15">AVERAGE(D3:D62)</f>
        <v>541020145</v>
      </c>
      <c r="E64" s="46">
        <f>AVERAGE(E3:E63)</f>
        <v>6.5043851074572764E-2</v>
      </c>
      <c r="F64" s="44">
        <f>AVERAGE(F3:F62)</f>
        <v>212385844.25862068</v>
      </c>
      <c r="G64" s="45">
        <f t="shared" ref="G64:AQ64" si="16">AVERAGE(G3:G62)</f>
        <v>224984733.65517241</v>
      </c>
      <c r="H64" s="46">
        <f t="shared" si="16"/>
        <v>7.4047240290587471E-2</v>
      </c>
      <c r="I64" s="44">
        <f t="shared" si="16"/>
        <v>12570899.137931034</v>
      </c>
      <c r="J64" s="45">
        <f t="shared" si="16"/>
        <v>12765377.189655172</v>
      </c>
      <c r="K64" s="46">
        <f t="shared" si="16"/>
        <v>6.2873817735944512E-2</v>
      </c>
      <c r="L64" s="44">
        <f t="shared" si="16"/>
        <v>231851248.31666666</v>
      </c>
      <c r="M64" s="45">
        <f t="shared" si="16"/>
        <v>244104015.46666667</v>
      </c>
      <c r="N64" s="46">
        <f>AVERAGE(N3:N63)</f>
        <v>6.7060560488599832E-2</v>
      </c>
      <c r="O64" s="44">
        <f t="shared" si="16"/>
        <v>225034260.75</v>
      </c>
      <c r="P64" s="45">
        <f t="shared" si="16"/>
        <v>235659544.26666668</v>
      </c>
      <c r="Q64" s="46">
        <f>AVERAGE(Q3:Q62)</f>
        <v>5.3474352674691798E-2</v>
      </c>
      <c r="R64" s="44">
        <f t="shared" si="16"/>
        <v>6816637.5333333332</v>
      </c>
      <c r="S64" s="45">
        <f t="shared" si="16"/>
        <v>8784228.583333334</v>
      </c>
      <c r="T64" s="46">
        <f>AVERAGE(T3:T62)</f>
        <v>0.46114920170515256</v>
      </c>
      <c r="U64" s="47">
        <f>AVERAGE(U3:U62)</f>
        <v>-2.9714920893476071E-3</v>
      </c>
      <c r="V64" s="48">
        <f t="shared" ref="V64:W64" si="17">AVERAGE(V3:V62)</f>
        <v>9.1412669302483283E-3</v>
      </c>
      <c r="W64" s="46">
        <f t="shared" si="17"/>
        <v>1.2112759019595932E-2</v>
      </c>
      <c r="X64" s="44">
        <f t="shared" si="16"/>
        <v>2372934.1833333331</v>
      </c>
      <c r="Y64" s="45">
        <f t="shared" si="16"/>
        <v>5054685.25</v>
      </c>
      <c r="Z64" s="46">
        <f>AVERAGE(Z4:Z8,Z10:Z32,Z33:Z44,Z46:Z50,Z52:Z54,Z56:Z61,)</f>
        <v>-1.2041649777246912</v>
      </c>
      <c r="AA64" s="44">
        <f t="shared" si="16"/>
        <v>234224182.5</v>
      </c>
      <c r="AB64" s="45">
        <f t="shared" si="16"/>
        <v>249158700.71666667</v>
      </c>
      <c r="AC64" s="46">
        <f>AVERAGE(AC3:AC62)</f>
        <v>6.7808967279230789E-2</v>
      </c>
      <c r="AD64" s="44">
        <f t="shared" si="16"/>
        <v>9181042.8166666664</v>
      </c>
      <c r="AE64" s="45">
        <f t="shared" si="16"/>
        <v>13499156.366666667</v>
      </c>
      <c r="AF64" s="46">
        <f>AVERAGE(AF3:AF63)</f>
        <v>0.28786564809009352</v>
      </c>
      <c r="AG64" s="47">
        <f>AVERAGE(AG3:AG61)</f>
        <v>1.0215056207568369E-2</v>
      </c>
      <c r="AH64" s="48">
        <f t="shared" ref="AH64:AI64" si="18">AVERAGE(AH3:AH61)</f>
        <v>2.1587884407936141E-2</v>
      </c>
      <c r="AI64" s="46">
        <f t="shared" si="18"/>
        <v>1.1372828200367779E-2</v>
      </c>
      <c r="AJ64" s="44">
        <f t="shared" si="16"/>
        <v>8919087.5333333332</v>
      </c>
      <c r="AK64" s="45">
        <f t="shared" si="16"/>
        <v>10111868.683333334</v>
      </c>
      <c r="AL64" s="46">
        <f>AVERAGE(AL3:AL62)</f>
        <v>0.15716405850527174</v>
      </c>
      <c r="AM64" s="44">
        <f t="shared" si="16"/>
        <v>3683298.6333333333</v>
      </c>
      <c r="AN64" s="45">
        <f t="shared" si="16"/>
        <v>3549528.45</v>
      </c>
      <c r="AO64" s="46">
        <f>AVERAGE(AO3:AO62)</f>
        <v>-0.1523005121341994</v>
      </c>
      <c r="AP64" s="44">
        <f t="shared" si="16"/>
        <v>12602386.166666666</v>
      </c>
      <c r="AQ64" s="45">
        <f t="shared" si="16"/>
        <v>13661397.133333333</v>
      </c>
      <c r="AR64" s="46">
        <f>AVERAGE(AR3:AR62)</f>
        <v>0.4090310148686303</v>
      </c>
    </row>
    <row r="66" spans="3:44" x14ac:dyDescent="0.25">
      <c r="C66" s="15"/>
      <c r="E66" s="31"/>
      <c r="F66" s="20"/>
      <c r="H66" s="31"/>
      <c r="I66" s="20"/>
      <c r="K66" s="32"/>
      <c r="L66" s="20"/>
      <c r="N66" s="31"/>
      <c r="O66" s="20"/>
      <c r="Q66" s="31"/>
      <c r="R66" s="15"/>
      <c r="T66" s="31"/>
      <c r="U66" s="20"/>
      <c r="W66" s="30"/>
      <c r="X66" s="15"/>
      <c r="Z66" s="30"/>
      <c r="AA66" s="15"/>
      <c r="AC66" s="30"/>
      <c r="AD66" s="15"/>
      <c r="AF66" s="31"/>
      <c r="AG66" s="30"/>
      <c r="AI66" s="30"/>
      <c r="AJ66" s="15"/>
      <c r="AL66" s="31"/>
      <c r="AM66" s="15"/>
      <c r="AO66" s="31"/>
      <c r="AP66" s="15"/>
      <c r="AR66" s="31"/>
    </row>
    <row r="67" spans="3:44" x14ac:dyDescent="0.25">
      <c r="C67" s="15"/>
      <c r="E67" s="31"/>
      <c r="F67" s="20"/>
      <c r="H67" s="31"/>
      <c r="I67" s="20"/>
      <c r="K67" s="32"/>
      <c r="L67" s="20"/>
      <c r="N67" s="31"/>
      <c r="O67" s="20"/>
      <c r="Q67" s="31"/>
      <c r="R67" s="15"/>
      <c r="T67" s="31"/>
      <c r="U67" s="20"/>
      <c r="W67" s="30"/>
      <c r="X67" s="15"/>
      <c r="Z67" s="30"/>
      <c r="AA67" s="15"/>
      <c r="AC67" s="30"/>
      <c r="AD67" s="15"/>
      <c r="AF67" s="31"/>
      <c r="AG67" s="30"/>
      <c r="AI67" s="30"/>
      <c r="AJ67" s="15"/>
      <c r="AL67" s="31"/>
      <c r="AM67" s="15"/>
      <c r="AO67" s="31"/>
      <c r="AP67" s="15"/>
      <c r="AR67" s="31"/>
    </row>
    <row r="68" spans="3:44" x14ac:dyDescent="0.25">
      <c r="C68" s="15"/>
      <c r="E68" s="31"/>
      <c r="F68" s="20"/>
      <c r="H68" s="31"/>
      <c r="I68" s="20"/>
      <c r="K68" s="32"/>
      <c r="L68" s="20"/>
      <c r="N68" s="31"/>
      <c r="O68" s="20"/>
      <c r="Q68" s="31"/>
      <c r="R68" s="15"/>
      <c r="T68" s="31"/>
      <c r="U68" s="20"/>
      <c r="W68" s="30"/>
      <c r="X68" s="15"/>
      <c r="Z68" s="30"/>
      <c r="AA68" s="15"/>
      <c r="AC68" s="30"/>
      <c r="AD68" s="15"/>
      <c r="AF68" s="31"/>
      <c r="AG68" s="30"/>
      <c r="AI68" s="30"/>
      <c r="AJ68" s="15"/>
      <c r="AL68" s="31"/>
      <c r="AM68" s="15"/>
      <c r="AO68" s="31"/>
      <c r="AP68" s="15"/>
      <c r="AR68" s="31"/>
    </row>
    <row r="69" spans="3:44" x14ac:dyDescent="0.25">
      <c r="C69" s="15"/>
      <c r="E69" s="31"/>
      <c r="F69" s="20"/>
      <c r="H69" s="31"/>
      <c r="I69" s="20"/>
      <c r="K69" s="32"/>
      <c r="L69" s="20"/>
      <c r="N69" s="31"/>
      <c r="O69" s="20"/>
      <c r="Q69" s="31"/>
      <c r="R69" s="15"/>
      <c r="T69" s="31"/>
      <c r="U69" s="20"/>
      <c r="W69" s="30"/>
      <c r="X69" s="15"/>
      <c r="Z69" s="30"/>
      <c r="AA69" s="15"/>
      <c r="AC69" s="30"/>
      <c r="AD69" s="15"/>
      <c r="AF69" s="31"/>
      <c r="AG69" s="30"/>
      <c r="AI69" s="30"/>
      <c r="AJ69" s="15"/>
      <c r="AL69" s="31"/>
      <c r="AM69" s="15"/>
      <c r="AO69" s="31"/>
      <c r="AP69" s="15"/>
      <c r="AR69" s="31"/>
    </row>
    <row r="70" spans="3:44" x14ac:dyDescent="0.25">
      <c r="C70" s="15"/>
      <c r="E70" s="31"/>
      <c r="F70" s="20"/>
      <c r="H70" s="31"/>
      <c r="I70" s="20"/>
      <c r="K70" s="32"/>
      <c r="L70" s="20"/>
      <c r="N70" s="31"/>
      <c r="O70" s="20"/>
      <c r="Q70" s="31"/>
      <c r="R70" s="15"/>
      <c r="T70" s="31"/>
      <c r="U70" s="20"/>
      <c r="W70" s="30"/>
      <c r="X70" s="15"/>
      <c r="Z70" s="30"/>
      <c r="AA70" s="15"/>
      <c r="AC70" s="30"/>
      <c r="AD70" s="15"/>
      <c r="AF70" s="31"/>
      <c r="AG70" s="30"/>
      <c r="AI70" s="30"/>
      <c r="AJ70" s="15"/>
      <c r="AL70" s="31"/>
      <c r="AM70" s="15"/>
      <c r="AO70" s="31"/>
      <c r="AP70" s="15"/>
      <c r="AR70" s="31"/>
    </row>
    <row r="71" spans="3:44" x14ac:dyDescent="0.25">
      <c r="C71" s="15"/>
      <c r="E71" s="31"/>
      <c r="F71" s="20"/>
      <c r="H71" s="31"/>
      <c r="I71" s="20"/>
      <c r="K71" s="32"/>
      <c r="L71" s="20"/>
      <c r="N71" s="31"/>
      <c r="O71" s="20"/>
      <c r="Q71" s="31"/>
      <c r="R71" s="15"/>
      <c r="T71" s="31"/>
      <c r="U71" s="20"/>
      <c r="W71" s="30"/>
      <c r="X71" s="15"/>
      <c r="Z71" s="30"/>
      <c r="AA71" s="15"/>
      <c r="AC71" s="30"/>
      <c r="AD71" s="15"/>
      <c r="AF71" s="31"/>
      <c r="AG71" s="30"/>
      <c r="AI71" s="30"/>
      <c r="AJ71" s="15"/>
      <c r="AL71" s="31"/>
      <c r="AM71" s="15"/>
      <c r="AO71" s="31"/>
      <c r="AP71" s="15"/>
      <c r="AR71" s="31"/>
    </row>
    <row r="72" spans="3:44" x14ac:dyDescent="0.25">
      <c r="C72" s="15"/>
      <c r="E72" s="31"/>
      <c r="F72" s="20"/>
      <c r="H72" s="31"/>
      <c r="I72" s="20"/>
      <c r="K72" s="32"/>
      <c r="L72" s="20"/>
      <c r="N72" s="31"/>
      <c r="O72" s="20"/>
      <c r="Q72" s="31"/>
      <c r="R72" s="15"/>
      <c r="T72" s="31"/>
      <c r="U72" s="20"/>
      <c r="W72" s="30"/>
      <c r="X72" s="15"/>
      <c r="Z72" s="30"/>
      <c r="AA72" s="15"/>
      <c r="AC72" s="30"/>
      <c r="AD72" s="15"/>
      <c r="AF72" s="31"/>
      <c r="AG72" s="30"/>
      <c r="AI72" s="30"/>
      <c r="AJ72" s="15"/>
      <c r="AL72" s="31"/>
      <c r="AM72" s="15"/>
      <c r="AO72" s="31"/>
      <c r="AP72" s="15"/>
      <c r="AR72" s="31"/>
    </row>
    <row r="73" spans="3:44" x14ac:dyDescent="0.25">
      <c r="C73" s="15"/>
      <c r="E73" s="31"/>
      <c r="F73" s="20"/>
      <c r="H73" s="31"/>
      <c r="I73" s="20"/>
      <c r="K73" s="32"/>
      <c r="L73" s="20"/>
      <c r="N73" s="31"/>
      <c r="O73" s="20"/>
      <c r="Q73" s="31"/>
      <c r="R73" s="15"/>
      <c r="T73" s="31"/>
      <c r="U73" s="20"/>
      <c r="W73" s="30"/>
      <c r="X73" s="15"/>
      <c r="Z73" s="30"/>
      <c r="AA73" s="15"/>
      <c r="AC73" s="30"/>
      <c r="AD73" s="15"/>
      <c r="AF73" s="31"/>
      <c r="AG73" s="30"/>
      <c r="AI73" s="30"/>
      <c r="AJ73" s="15"/>
      <c r="AL73" s="31"/>
      <c r="AM73" s="15"/>
      <c r="AO73" s="31"/>
      <c r="AP73" s="15"/>
      <c r="AR73" s="31"/>
    </row>
    <row r="74" spans="3:44" x14ac:dyDescent="0.25">
      <c r="C74" s="15"/>
      <c r="E74" s="31"/>
      <c r="F74" s="20"/>
      <c r="H74" s="31"/>
      <c r="I74" s="20"/>
      <c r="K74" s="32"/>
      <c r="L74" s="20"/>
      <c r="N74" s="31"/>
      <c r="O74" s="20"/>
      <c r="Q74" s="31"/>
      <c r="R74" s="15"/>
      <c r="T74" s="31"/>
      <c r="U74" s="20"/>
      <c r="W74" s="30"/>
      <c r="X74" s="15"/>
      <c r="Z74" s="30"/>
      <c r="AA74" s="15"/>
      <c r="AC74" s="30"/>
      <c r="AD74" s="15"/>
      <c r="AF74" s="31"/>
      <c r="AG74" s="30"/>
      <c r="AI74" s="30"/>
      <c r="AJ74" s="15"/>
      <c r="AL74" s="31"/>
      <c r="AM74" s="15"/>
      <c r="AO74" s="31"/>
      <c r="AP74" s="15"/>
      <c r="AR74" s="31"/>
    </row>
    <row r="75" spans="3:44" x14ac:dyDescent="0.25">
      <c r="C75" s="15"/>
      <c r="E75" s="31"/>
      <c r="F75" s="20"/>
      <c r="H75" s="31"/>
      <c r="I75" s="20"/>
      <c r="K75" s="32"/>
      <c r="L75" s="20"/>
      <c r="N75" s="31"/>
      <c r="O75" s="20"/>
      <c r="Q75" s="31"/>
      <c r="R75" s="15"/>
      <c r="T75" s="31"/>
      <c r="U75" s="20"/>
      <c r="W75" s="30"/>
      <c r="X75" s="15"/>
      <c r="Z75" s="30"/>
      <c r="AA75" s="15"/>
      <c r="AC75" s="30"/>
      <c r="AD75" s="15"/>
      <c r="AF75" s="31"/>
      <c r="AG75" s="30"/>
      <c r="AI75" s="30"/>
      <c r="AJ75" s="15"/>
      <c r="AL75" s="31"/>
      <c r="AM75" s="15"/>
      <c r="AO75" s="31"/>
      <c r="AP75" s="15"/>
      <c r="AR75" s="31"/>
    </row>
    <row r="76" spans="3:44" x14ac:dyDescent="0.25">
      <c r="C76" s="15"/>
      <c r="E76" s="31"/>
      <c r="F76" s="20"/>
      <c r="H76" s="31"/>
      <c r="I76" s="20"/>
      <c r="K76" s="32"/>
      <c r="L76" s="20"/>
      <c r="N76" s="31"/>
      <c r="O76" s="20"/>
      <c r="Q76" s="31"/>
      <c r="R76" s="15"/>
      <c r="T76" s="31"/>
      <c r="U76" s="20"/>
      <c r="W76" s="30"/>
      <c r="X76" s="15"/>
      <c r="Z76" s="30"/>
      <c r="AA76" s="15"/>
      <c r="AC76" s="30"/>
      <c r="AD76" s="15"/>
      <c r="AF76" s="31"/>
      <c r="AG76" s="30"/>
      <c r="AI76" s="30"/>
      <c r="AJ76" s="15"/>
      <c r="AL76" s="31"/>
      <c r="AM76" s="15"/>
      <c r="AO76" s="31"/>
      <c r="AP76" s="15"/>
      <c r="AR76" s="31"/>
    </row>
    <row r="77" spans="3:44" x14ac:dyDescent="0.25">
      <c r="C77" s="15"/>
      <c r="E77" s="31"/>
      <c r="F77" s="20"/>
      <c r="H77" s="31"/>
      <c r="I77" s="20"/>
      <c r="K77" s="32"/>
      <c r="L77" s="20"/>
      <c r="N77" s="31"/>
      <c r="O77" s="20"/>
      <c r="Q77" s="31"/>
      <c r="R77" s="15"/>
      <c r="T77" s="31"/>
      <c r="U77" s="20"/>
      <c r="W77" s="30"/>
      <c r="X77" s="15"/>
      <c r="Z77" s="30"/>
      <c r="AA77" s="15"/>
      <c r="AC77" s="30"/>
      <c r="AD77" s="15"/>
      <c r="AF77" s="31"/>
      <c r="AG77" s="30"/>
      <c r="AI77" s="30"/>
      <c r="AJ77" s="15"/>
      <c r="AL77" s="31"/>
      <c r="AM77" s="15"/>
      <c r="AO77" s="31"/>
      <c r="AP77" s="15"/>
      <c r="AR77" s="31"/>
    </row>
    <row r="78" spans="3:44" x14ac:dyDescent="0.25">
      <c r="C78" s="15"/>
      <c r="E78" s="31"/>
      <c r="F78" s="20"/>
      <c r="H78" s="31"/>
      <c r="I78" s="20"/>
      <c r="K78" s="32"/>
      <c r="L78" s="20"/>
      <c r="N78" s="31"/>
      <c r="O78" s="20"/>
      <c r="Q78" s="31"/>
      <c r="R78" s="15"/>
      <c r="T78" s="31"/>
      <c r="U78" s="20"/>
      <c r="W78" s="30"/>
      <c r="X78" s="15"/>
      <c r="Z78" s="30"/>
      <c r="AA78" s="15"/>
      <c r="AC78" s="30"/>
      <c r="AD78" s="15"/>
      <c r="AF78" s="31"/>
      <c r="AG78" s="30"/>
      <c r="AI78" s="30"/>
      <c r="AJ78" s="15"/>
      <c r="AL78" s="31"/>
      <c r="AM78" s="15"/>
      <c r="AO78" s="31"/>
      <c r="AP78" s="15"/>
      <c r="AR78" s="31"/>
    </row>
    <row r="79" spans="3:44" x14ac:dyDescent="0.25">
      <c r="C79" s="15"/>
      <c r="E79" s="31"/>
      <c r="F79" s="20"/>
      <c r="H79" s="31"/>
      <c r="I79" s="20"/>
      <c r="K79" s="32"/>
      <c r="L79" s="20"/>
      <c r="N79" s="31"/>
      <c r="O79" s="20"/>
      <c r="Q79" s="31"/>
      <c r="R79" s="15"/>
      <c r="T79" s="31"/>
      <c r="U79" s="20"/>
      <c r="W79" s="30"/>
      <c r="X79" s="15"/>
      <c r="Z79" s="30"/>
      <c r="AA79" s="15"/>
      <c r="AC79" s="30"/>
      <c r="AD79" s="15"/>
      <c r="AF79" s="31"/>
      <c r="AG79" s="30"/>
      <c r="AI79" s="30"/>
      <c r="AJ79" s="15"/>
      <c r="AL79" s="31"/>
      <c r="AM79" s="15"/>
      <c r="AO79" s="31"/>
      <c r="AP79" s="15"/>
      <c r="AR79" s="31"/>
    </row>
    <row r="80" spans="3:44" x14ac:dyDescent="0.25">
      <c r="C80" s="15"/>
      <c r="E80" s="31"/>
      <c r="F80" s="20"/>
      <c r="H80" s="31"/>
      <c r="I80" s="20"/>
      <c r="K80" s="32"/>
      <c r="L80" s="20"/>
      <c r="N80" s="31"/>
      <c r="O80" s="20"/>
      <c r="Q80" s="31"/>
      <c r="R80" s="15"/>
      <c r="T80" s="31"/>
      <c r="U80" s="20"/>
      <c r="W80" s="30"/>
      <c r="X80" s="15"/>
      <c r="Z80" s="30"/>
      <c r="AA80" s="15"/>
      <c r="AC80" s="30"/>
      <c r="AD80" s="15"/>
      <c r="AF80" s="31"/>
      <c r="AG80" s="30"/>
      <c r="AI80" s="30"/>
      <c r="AJ80" s="15"/>
      <c r="AL80" s="31"/>
      <c r="AM80" s="15"/>
      <c r="AO80" s="31"/>
      <c r="AP80" s="15"/>
      <c r="AR80" s="31"/>
    </row>
    <row r="81" spans="3:44" x14ac:dyDescent="0.25">
      <c r="C81" s="15"/>
      <c r="E81" s="31"/>
      <c r="F81" s="20"/>
      <c r="H81" s="31"/>
      <c r="I81" s="20"/>
      <c r="K81" s="32"/>
      <c r="L81" s="20"/>
      <c r="N81" s="31"/>
      <c r="O81" s="20"/>
      <c r="Q81" s="31"/>
      <c r="R81" s="15"/>
      <c r="T81" s="31"/>
      <c r="U81" s="20"/>
      <c r="W81" s="30"/>
      <c r="X81" s="15"/>
      <c r="Z81" s="30"/>
      <c r="AA81" s="15"/>
      <c r="AC81" s="30"/>
      <c r="AD81" s="15"/>
      <c r="AF81" s="31"/>
      <c r="AG81" s="30"/>
      <c r="AI81" s="30"/>
      <c r="AJ81" s="15"/>
      <c r="AL81" s="31"/>
      <c r="AM81" s="15"/>
      <c r="AO81" s="31"/>
      <c r="AP81" s="15"/>
      <c r="AR81" s="31"/>
    </row>
    <row r="82" spans="3:44" x14ac:dyDescent="0.25">
      <c r="C82" s="15"/>
      <c r="E82" s="31"/>
      <c r="F82" s="20"/>
      <c r="H82" s="31"/>
      <c r="I82" s="20"/>
      <c r="K82" s="32"/>
      <c r="L82" s="20"/>
      <c r="N82" s="31"/>
      <c r="O82" s="20"/>
      <c r="Q82" s="31"/>
      <c r="R82" s="15"/>
      <c r="T82" s="31"/>
      <c r="U82" s="20"/>
      <c r="W82" s="30"/>
      <c r="X82" s="15"/>
      <c r="Z82" s="30"/>
      <c r="AA82" s="15"/>
      <c r="AC82" s="30"/>
      <c r="AD82" s="15"/>
      <c r="AF82" s="31"/>
      <c r="AG82" s="30"/>
      <c r="AI82" s="30"/>
      <c r="AJ82" s="15"/>
      <c r="AL82" s="31"/>
      <c r="AM82" s="15"/>
      <c r="AO82" s="31"/>
      <c r="AP82" s="15"/>
      <c r="AR82" s="31"/>
    </row>
    <row r="83" spans="3:44" x14ac:dyDescent="0.25">
      <c r="C83" s="15"/>
      <c r="E83" s="31"/>
      <c r="F83" s="20"/>
      <c r="H83" s="31"/>
      <c r="I83" s="20"/>
      <c r="K83" s="32"/>
      <c r="L83" s="20"/>
      <c r="N83" s="31"/>
      <c r="O83" s="20"/>
      <c r="Q83" s="31"/>
      <c r="R83" s="15"/>
      <c r="T83" s="31"/>
      <c r="U83" s="20"/>
      <c r="W83" s="30"/>
      <c r="X83" s="15"/>
      <c r="Z83" s="30"/>
      <c r="AA83" s="15"/>
      <c r="AC83" s="30"/>
      <c r="AD83" s="15"/>
      <c r="AF83" s="31"/>
      <c r="AG83" s="30"/>
      <c r="AI83" s="30"/>
      <c r="AJ83" s="15"/>
      <c r="AL83" s="31"/>
      <c r="AM83" s="15"/>
      <c r="AO83" s="31"/>
      <c r="AP83" s="15"/>
      <c r="AR83" s="31"/>
    </row>
    <row r="84" spans="3:44" x14ac:dyDescent="0.25">
      <c r="C84" s="15"/>
      <c r="E84" s="31"/>
      <c r="F84" s="20"/>
      <c r="H84" s="31"/>
      <c r="I84" s="20"/>
      <c r="K84" s="32"/>
      <c r="L84" s="20"/>
      <c r="N84" s="31"/>
      <c r="O84" s="20"/>
      <c r="Q84" s="31"/>
      <c r="R84" s="15"/>
      <c r="T84" s="31"/>
      <c r="U84" s="20"/>
      <c r="W84" s="30"/>
      <c r="X84" s="15"/>
      <c r="Z84" s="30"/>
      <c r="AA84" s="15"/>
      <c r="AC84" s="30"/>
      <c r="AD84" s="15"/>
      <c r="AF84" s="31"/>
      <c r="AG84" s="30"/>
      <c r="AI84" s="30"/>
      <c r="AJ84" s="15"/>
      <c r="AL84" s="31"/>
      <c r="AM84" s="15"/>
      <c r="AO84" s="31"/>
      <c r="AP84" s="15"/>
      <c r="AR84" s="31"/>
    </row>
    <row r="85" spans="3:44" x14ac:dyDescent="0.25">
      <c r="C85" s="15"/>
      <c r="E85" s="31"/>
      <c r="F85" s="20"/>
      <c r="H85" s="31"/>
      <c r="I85" s="20"/>
      <c r="K85" s="32"/>
      <c r="L85" s="20"/>
      <c r="N85" s="31"/>
      <c r="O85" s="20"/>
      <c r="Q85" s="31"/>
      <c r="R85" s="15"/>
      <c r="T85" s="31"/>
      <c r="U85" s="20"/>
      <c r="W85" s="30"/>
      <c r="X85" s="15"/>
      <c r="Z85" s="30"/>
      <c r="AA85" s="15"/>
      <c r="AC85" s="30"/>
      <c r="AD85" s="15"/>
      <c r="AF85" s="31"/>
      <c r="AG85" s="30"/>
      <c r="AI85" s="30"/>
      <c r="AJ85" s="15"/>
      <c r="AL85" s="31"/>
      <c r="AM85" s="15"/>
      <c r="AO85" s="31"/>
      <c r="AP85" s="15"/>
      <c r="AR85" s="31"/>
    </row>
    <row r="86" spans="3:44" x14ac:dyDescent="0.25">
      <c r="C86" s="15"/>
      <c r="E86" s="31"/>
      <c r="F86" s="20"/>
      <c r="H86" s="31"/>
      <c r="I86" s="20"/>
      <c r="K86" s="32"/>
      <c r="L86" s="20"/>
      <c r="N86" s="31"/>
      <c r="O86" s="20"/>
      <c r="Q86" s="31"/>
      <c r="R86" s="15"/>
      <c r="T86" s="31"/>
      <c r="U86" s="20"/>
      <c r="W86" s="30"/>
      <c r="X86" s="15"/>
      <c r="Z86" s="30"/>
      <c r="AA86" s="15"/>
      <c r="AC86" s="30"/>
      <c r="AD86" s="15"/>
      <c r="AF86" s="31"/>
      <c r="AG86" s="30"/>
      <c r="AI86" s="30"/>
      <c r="AJ86" s="15"/>
      <c r="AL86" s="31"/>
      <c r="AM86" s="15"/>
      <c r="AO86" s="31"/>
      <c r="AP86" s="15"/>
      <c r="AR86" s="31"/>
    </row>
    <row r="87" spans="3:44" x14ac:dyDescent="0.25">
      <c r="C87" s="15"/>
      <c r="E87" s="31"/>
      <c r="F87" s="20"/>
      <c r="H87" s="31"/>
      <c r="I87" s="20"/>
      <c r="K87" s="32"/>
      <c r="L87" s="20"/>
      <c r="N87" s="31"/>
      <c r="O87" s="20"/>
      <c r="Q87" s="31"/>
      <c r="R87" s="15"/>
      <c r="T87" s="31"/>
      <c r="U87" s="20"/>
      <c r="W87" s="30"/>
      <c r="X87" s="15"/>
      <c r="Z87" s="30"/>
      <c r="AA87" s="15"/>
      <c r="AC87" s="30"/>
      <c r="AD87" s="15"/>
      <c r="AF87" s="31"/>
      <c r="AG87" s="30"/>
      <c r="AI87" s="30"/>
      <c r="AJ87" s="15"/>
      <c r="AL87" s="31"/>
      <c r="AM87" s="15"/>
      <c r="AO87" s="31"/>
      <c r="AP87" s="15"/>
      <c r="AR87" s="31"/>
    </row>
    <row r="88" spans="3:44" x14ac:dyDescent="0.25">
      <c r="C88" s="15"/>
      <c r="E88" s="31"/>
      <c r="F88" s="20"/>
      <c r="H88" s="31"/>
      <c r="I88" s="20"/>
      <c r="K88" s="32"/>
      <c r="L88" s="20"/>
      <c r="N88" s="31"/>
      <c r="O88" s="20"/>
      <c r="Q88" s="31"/>
      <c r="R88" s="15"/>
      <c r="T88" s="31"/>
      <c r="U88" s="20"/>
      <c r="W88" s="30"/>
      <c r="X88" s="15"/>
      <c r="Z88" s="30"/>
      <c r="AA88" s="15"/>
      <c r="AC88" s="30"/>
      <c r="AD88" s="15"/>
      <c r="AF88" s="31"/>
      <c r="AG88" s="30"/>
      <c r="AI88" s="30"/>
      <c r="AJ88" s="15"/>
      <c r="AL88" s="31"/>
      <c r="AM88" s="15"/>
      <c r="AO88" s="31"/>
      <c r="AP88" s="15"/>
      <c r="AR88" s="31"/>
    </row>
    <row r="89" spans="3:44" x14ac:dyDescent="0.25">
      <c r="C89" s="15"/>
      <c r="E89" s="31"/>
      <c r="F89" s="20"/>
      <c r="H89" s="31"/>
      <c r="I89" s="20"/>
      <c r="K89" s="32"/>
      <c r="L89" s="20"/>
      <c r="N89" s="31"/>
      <c r="O89" s="20"/>
      <c r="Q89" s="31"/>
      <c r="R89" s="15"/>
      <c r="T89" s="31"/>
      <c r="U89" s="20"/>
      <c r="W89" s="30"/>
      <c r="X89" s="15"/>
      <c r="Z89" s="30"/>
      <c r="AA89" s="15"/>
      <c r="AC89" s="30"/>
      <c r="AD89" s="15"/>
      <c r="AF89" s="31"/>
      <c r="AG89" s="30"/>
      <c r="AI89" s="30"/>
      <c r="AJ89" s="15"/>
      <c r="AL89" s="31"/>
      <c r="AM89" s="15"/>
      <c r="AO89" s="31"/>
      <c r="AP89" s="15"/>
      <c r="AR89" s="31"/>
    </row>
    <row r="90" spans="3:44" x14ac:dyDescent="0.25">
      <c r="C90" s="15"/>
      <c r="E90" s="31"/>
      <c r="F90" s="20"/>
      <c r="H90" s="31"/>
      <c r="I90" s="20"/>
      <c r="K90" s="32"/>
      <c r="L90" s="20"/>
      <c r="N90" s="31"/>
      <c r="O90" s="20"/>
      <c r="Q90" s="31"/>
      <c r="R90" s="15"/>
      <c r="T90" s="31"/>
      <c r="U90" s="20"/>
      <c r="W90" s="30"/>
      <c r="X90" s="15"/>
      <c r="Z90" s="30"/>
      <c r="AA90" s="15"/>
      <c r="AC90" s="30"/>
      <c r="AD90" s="15"/>
      <c r="AF90" s="31"/>
      <c r="AG90" s="30"/>
      <c r="AI90" s="30"/>
      <c r="AJ90" s="15"/>
      <c r="AL90" s="31"/>
      <c r="AM90" s="15"/>
      <c r="AO90" s="31"/>
      <c r="AP90" s="15"/>
      <c r="AR90" s="31"/>
    </row>
    <row r="91" spans="3:44" x14ac:dyDescent="0.25">
      <c r="C91" s="15"/>
      <c r="E91" s="31"/>
      <c r="F91" s="20"/>
      <c r="H91" s="31"/>
      <c r="I91" s="20"/>
      <c r="K91" s="32"/>
      <c r="L91" s="20"/>
      <c r="N91" s="31"/>
      <c r="O91" s="20"/>
      <c r="Q91" s="31"/>
      <c r="R91" s="15"/>
      <c r="T91" s="31"/>
      <c r="U91" s="20"/>
      <c r="W91" s="30"/>
      <c r="X91" s="15"/>
      <c r="Z91" s="30"/>
      <c r="AA91" s="15"/>
      <c r="AC91" s="30"/>
      <c r="AD91" s="15"/>
      <c r="AF91" s="31"/>
      <c r="AG91" s="30"/>
      <c r="AI91" s="30"/>
      <c r="AJ91" s="15"/>
      <c r="AL91" s="31"/>
      <c r="AM91" s="15"/>
      <c r="AO91" s="31"/>
      <c r="AP91" s="15"/>
      <c r="AR91" s="31"/>
    </row>
    <row r="92" spans="3:44" x14ac:dyDescent="0.25">
      <c r="C92" s="15"/>
      <c r="E92" s="31"/>
      <c r="F92" s="20"/>
      <c r="H92" s="31"/>
      <c r="I92" s="20"/>
      <c r="K92" s="32"/>
      <c r="L92" s="20"/>
      <c r="N92" s="31"/>
      <c r="O92" s="20"/>
      <c r="Q92" s="31"/>
      <c r="R92" s="15"/>
      <c r="T92" s="31"/>
      <c r="U92" s="20"/>
      <c r="W92" s="30"/>
      <c r="X92" s="15"/>
      <c r="Z92" s="30"/>
      <c r="AA92" s="15"/>
      <c r="AC92" s="30"/>
      <c r="AD92" s="15"/>
      <c r="AF92" s="31"/>
      <c r="AG92" s="30"/>
      <c r="AI92" s="30"/>
      <c r="AJ92" s="15"/>
      <c r="AL92" s="31"/>
      <c r="AM92" s="15"/>
      <c r="AO92" s="31"/>
      <c r="AP92" s="15"/>
      <c r="AR92" s="31"/>
    </row>
    <row r="93" spans="3:44" x14ac:dyDescent="0.25">
      <c r="C93" s="15"/>
      <c r="E93" s="31"/>
      <c r="F93" s="20"/>
      <c r="H93" s="31"/>
      <c r="I93" s="20"/>
      <c r="K93" s="32"/>
      <c r="L93" s="20"/>
      <c r="N93" s="31"/>
      <c r="O93" s="20"/>
      <c r="Q93" s="31"/>
      <c r="R93" s="15"/>
      <c r="T93" s="31"/>
      <c r="U93" s="20"/>
      <c r="W93" s="30"/>
      <c r="X93" s="15"/>
      <c r="Z93" s="30"/>
      <c r="AA93" s="15"/>
      <c r="AC93" s="30"/>
      <c r="AD93" s="15"/>
      <c r="AF93" s="31"/>
      <c r="AG93" s="30"/>
      <c r="AI93" s="30"/>
      <c r="AJ93" s="15"/>
      <c r="AL93" s="31"/>
      <c r="AM93" s="15"/>
      <c r="AO93" s="31"/>
      <c r="AP93" s="15"/>
      <c r="AR93" s="31"/>
    </row>
    <row r="94" spans="3:44" x14ac:dyDescent="0.25">
      <c r="C94" s="15"/>
      <c r="E94" s="31"/>
      <c r="F94" s="20"/>
      <c r="H94" s="31"/>
      <c r="I94" s="20"/>
      <c r="K94" s="32"/>
      <c r="L94" s="20"/>
      <c r="N94" s="31"/>
      <c r="O94" s="20"/>
      <c r="Q94" s="31"/>
      <c r="R94" s="15"/>
      <c r="T94" s="31"/>
      <c r="U94" s="20"/>
      <c r="W94" s="30"/>
      <c r="X94" s="15"/>
      <c r="Z94" s="30"/>
      <c r="AA94" s="15"/>
      <c r="AC94" s="30"/>
      <c r="AD94" s="15"/>
      <c r="AF94" s="31"/>
      <c r="AG94" s="30"/>
      <c r="AI94" s="30"/>
      <c r="AJ94" s="15"/>
      <c r="AL94" s="31"/>
      <c r="AM94" s="15"/>
      <c r="AO94" s="31"/>
      <c r="AP94" s="15"/>
      <c r="AR94" s="31"/>
    </row>
    <row r="95" spans="3:44" x14ac:dyDescent="0.25">
      <c r="C95" s="15"/>
      <c r="E95" s="31"/>
      <c r="F95" s="20"/>
      <c r="H95" s="31"/>
      <c r="I95" s="20"/>
      <c r="K95" s="32"/>
      <c r="L95" s="20"/>
      <c r="N95" s="31"/>
      <c r="O95" s="20"/>
      <c r="Q95" s="31"/>
      <c r="R95" s="15"/>
      <c r="T95" s="31"/>
      <c r="U95" s="20"/>
      <c r="W95" s="30"/>
      <c r="X95" s="15"/>
      <c r="Z95" s="30"/>
      <c r="AA95" s="15"/>
      <c r="AC95" s="30"/>
      <c r="AD95" s="15"/>
      <c r="AF95" s="31"/>
      <c r="AG95" s="30"/>
      <c r="AI95" s="30"/>
      <c r="AJ95" s="15"/>
      <c r="AL95" s="31"/>
      <c r="AM95" s="15"/>
      <c r="AO95" s="31"/>
      <c r="AP95" s="15"/>
      <c r="AR95" s="31"/>
    </row>
    <row r="96" spans="3:44" x14ac:dyDescent="0.25">
      <c r="C96" s="15"/>
      <c r="E96" s="31"/>
      <c r="F96" s="20"/>
      <c r="H96" s="31"/>
      <c r="I96" s="20"/>
      <c r="K96" s="32"/>
      <c r="L96" s="20"/>
      <c r="N96" s="31"/>
      <c r="O96" s="20"/>
      <c r="Q96" s="31"/>
      <c r="R96" s="15"/>
      <c r="T96" s="31"/>
      <c r="U96" s="20"/>
      <c r="W96" s="30"/>
      <c r="X96" s="15"/>
      <c r="Z96" s="30"/>
      <c r="AA96" s="15"/>
      <c r="AC96" s="30"/>
      <c r="AD96" s="15"/>
      <c r="AF96" s="31"/>
      <c r="AG96" s="30"/>
      <c r="AI96" s="30"/>
      <c r="AJ96" s="15"/>
      <c r="AL96" s="31"/>
      <c r="AM96" s="15"/>
      <c r="AO96" s="31"/>
      <c r="AP96" s="15"/>
      <c r="AR96" s="31"/>
    </row>
    <row r="97" spans="3:44" x14ac:dyDescent="0.25">
      <c r="C97" s="15"/>
      <c r="E97" s="31"/>
      <c r="F97" s="20"/>
      <c r="H97" s="31"/>
      <c r="I97" s="20"/>
      <c r="K97" s="32"/>
      <c r="L97" s="20"/>
      <c r="N97" s="31"/>
      <c r="O97" s="20"/>
      <c r="Q97" s="31"/>
      <c r="R97" s="15"/>
      <c r="T97" s="31"/>
      <c r="U97" s="20"/>
      <c r="W97" s="30"/>
      <c r="X97" s="15"/>
      <c r="Z97" s="30"/>
      <c r="AA97" s="15"/>
      <c r="AC97" s="30"/>
      <c r="AD97" s="15"/>
      <c r="AF97" s="31"/>
      <c r="AG97" s="30"/>
      <c r="AI97" s="30"/>
      <c r="AJ97" s="15"/>
      <c r="AL97" s="31"/>
      <c r="AM97" s="15"/>
      <c r="AO97" s="31"/>
      <c r="AP97" s="15"/>
      <c r="AR97" s="31"/>
    </row>
    <row r="98" spans="3:44" x14ac:dyDescent="0.25">
      <c r="C98" s="15"/>
      <c r="E98" s="31"/>
      <c r="F98" s="20"/>
      <c r="H98" s="31"/>
      <c r="I98" s="20"/>
      <c r="K98" s="32"/>
      <c r="L98" s="20"/>
      <c r="N98" s="31"/>
      <c r="O98" s="20"/>
      <c r="Q98" s="31"/>
      <c r="R98" s="15"/>
      <c r="T98" s="31"/>
      <c r="U98" s="20"/>
      <c r="W98" s="30"/>
      <c r="X98" s="15"/>
      <c r="Z98" s="30"/>
      <c r="AA98" s="15"/>
      <c r="AC98" s="30"/>
      <c r="AD98" s="15"/>
      <c r="AF98" s="31"/>
      <c r="AG98" s="30"/>
      <c r="AI98" s="30"/>
      <c r="AJ98" s="15"/>
      <c r="AL98" s="31"/>
      <c r="AM98" s="15"/>
      <c r="AO98" s="31"/>
      <c r="AP98" s="15"/>
      <c r="AR98" s="31"/>
    </row>
    <row r="99" spans="3:44" x14ac:dyDescent="0.25">
      <c r="C99" s="15"/>
      <c r="E99" s="31"/>
      <c r="F99" s="20"/>
      <c r="H99" s="31"/>
      <c r="I99" s="20"/>
      <c r="K99" s="32"/>
      <c r="L99" s="20"/>
      <c r="N99" s="31"/>
      <c r="O99" s="20"/>
      <c r="Q99" s="31"/>
      <c r="R99" s="15"/>
      <c r="T99" s="31"/>
      <c r="U99" s="20"/>
      <c r="W99" s="30"/>
      <c r="X99" s="15"/>
      <c r="Z99" s="30"/>
      <c r="AA99" s="15"/>
      <c r="AC99" s="30"/>
      <c r="AD99" s="15"/>
      <c r="AF99" s="31"/>
      <c r="AG99" s="30"/>
      <c r="AI99" s="30"/>
      <c r="AJ99" s="15"/>
      <c r="AL99" s="31"/>
      <c r="AM99" s="15"/>
      <c r="AO99" s="31"/>
      <c r="AP99" s="15"/>
      <c r="AR99" s="31"/>
    </row>
    <row r="100" spans="3:44" x14ac:dyDescent="0.25">
      <c r="C100" s="15"/>
      <c r="E100" s="31"/>
      <c r="F100" s="20"/>
      <c r="H100" s="31"/>
      <c r="I100" s="20"/>
      <c r="K100" s="32"/>
      <c r="L100" s="20"/>
      <c r="N100" s="31"/>
      <c r="O100" s="20"/>
      <c r="Q100" s="31"/>
      <c r="R100" s="15"/>
      <c r="T100" s="31"/>
      <c r="U100" s="20"/>
      <c r="W100" s="30"/>
      <c r="X100" s="15"/>
      <c r="Z100" s="30"/>
      <c r="AA100" s="15"/>
      <c r="AC100" s="30"/>
      <c r="AD100" s="15"/>
      <c r="AF100" s="31"/>
      <c r="AG100" s="30"/>
      <c r="AI100" s="30"/>
      <c r="AJ100" s="15"/>
      <c r="AL100" s="31"/>
      <c r="AM100" s="15"/>
      <c r="AO100" s="31"/>
      <c r="AP100" s="15"/>
      <c r="AR100" s="31"/>
    </row>
    <row r="101" spans="3:44" x14ac:dyDescent="0.25">
      <c r="C101" s="15"/>
      <c r="E101" s="31"/>
      <c r="F101" s="20"/>
      <c r="H101" s="31"/>
      <c r="I101" s="20"/>
      <c r="K101" s="32"/>
      <c r="L101" s="20"/>
      <c r="N101" s="31"/>
      <c r="O101" s="20"/>
      <c r="Q101" s="31"/>
      <c r="R101" s="15"/>
      <c r="T101" s="31"/>
      <c r="U101" s="20"/>
      <c r="W101" s="30"/>
      <c r="X101" s="15"/>
      <c r="Z101" s="30"/>
      <c r="AA101" s="15"/>
      <c r="AC101" s="30"/>
      <c r="AD101" s="15"/>
      <c r="AF101" s="31"/>
      <c r="AG101" s="30"/>
      <c r="AI101" s="30"/>
      <c r="AJ101" s="15"/>
      <c r="AL101" s="31"/>
      <c r="AM101" s="15"/>
      <c r="AO101" s="31"/>
      <c r="AP101" s="15"/>
      <c r="AR101" s="31"/>
    </row>
    <row r="102" spans="3:44" x14ac:dyDescent="0.25">
      <c r="C102" s="15"/>
      <c r="E102" s="31"/>
      <c r="F102" s="20"/>
      <c r="H102" s="31"/>
      <c r="I102" s="20"/>
      <c r="K102" s="32"/>
      <c r="L102" s="20"/>
      <c r="N102" s="31"/>
      <c r="O102" s="20"/>
      <c r="Q102" s="31"/>
      <c r="R102" s="15"/>
      <c r="T102" s="31"/>
      <c r="U102" s="20"/>
      <c r="W102" s="30"/>
      <c r="X102" s="15"/>
      <c r="Z102" s="30"/>
      <c r="AA102" s="15"/>
      <c r="AC102" s="30"/>
      <c r="AD102" s="15"/>
      <c r="AF102" s="31"/>
      <c r="AG102" s="30"/>
      <c r="AI102" s="30"/>
      <c r="AJ102" s="15"/>
      <c r="AL102" s="31"/>
      <c r="AM102" s="15"/>
      <c r="AO102" s="31"/>
      <c r="AP102" s="15"/>
      <c r="AR102" s="31"/>
    </row>
    <row r="103" spans="3:44" x14ac:dyDescent="0.25">
      <c r="C103" s="15"/>
      <c r="E103" s="31"/>
      <c r="F103" s="20"/>
      <c r="H103" s="31"/>
      <c r="I103" s="20"/>
      <c r="K103" s="32"/>
      <c r="L103" s="20"/>
      <c r="N103" s="31"/>
      <c r="O103" s="20"/>
      <c r="Q103" s="31"/>
      <c r="R103" s="15"/>
      <c r="T103" s="31"/>
      <c r="U103" s="20"/>
      <c r="W103" s="30"/>
      <c r="X103" s="15"/>
      <c r="Z103" s="30"/>
      <c r="AA103" s="15"/>
      <c r="AC103" s="30"/>
      <c r="AD103" s="15"/>
      <c r="AF103" s="31"/>
      <c r="AG103" s="30"/>
      <c r="AI103" s="30"/>
      <c r="AJ103" s="15"/>
      <c r="AL103" s="31"/>
      <c r="AM103" s="15"/>
      <c r="AO103" s="31"/>
      <c r="AP103" s="15"/>
      <c r="AR103" s="31"/>
    </row>
    <row r="104" spans="3:44" x14ac:dyDescent="0.25">
      <c r="C104" s="15"/>
      <c r="E104" s="31"/>
      <c r="F104" s="20"/>
      <c r="H104" s="31"/>
      <c r="I104" s="20"/>
      <c r="K104" s="32"/>
      <c r="L104" s="20"/>
      <c r="N104" s="31"/>
      <c r="O104" s="20"/>
      <c r="Q104" s="31"/>
      <c r="R104" s="15"/>
      <c r="T104" s="31"/>
      <c r="U104" s="20"/>
      <c r="W104" s="30"/>
      <c r="X104" s="15"/>
      <c r="Z104" s="30"/>
      <c r="AA104" s="15"/>
      <c r="AC104" s="30"/>
      <c r="AD104" s="15"/>
      <c r="AF104" s="31"/>
      <c r="AG104" s="30"/>
      <c r="AI104" s="30"/>
      <c r="AJ104" s="15"/>
      <c r="AL104" s="31"/>
      <c r="AM104" s="15"/>
      <c r="AO104" s="31"/>
      <c r="AP104" s="15"/>
      <c r="AR104" s="31"/>
    </row>
    <row r="105" spans="3:44" x14ac:dyDescent="0.25">
      <c r="C105" s="15"/>
      <c r="E105" s="31"/>
      <c r="F105" s="20"/>
      <c r="H105" s="31"/>
      <c r="I105" s="20"/>
      <c r="K105" s="32"/>
      <c r="L105" s="20"/>
      <c r="N105" s="31"/>
      <c r="O105" s="20"/>
      <c r="Q105" s="31"/>
      <c r="R105" s="15"/>
      <c r="T105" s="31"/>
      <c r="U105" s="20"/>
      <c r="W105" s="30"/>
      <c r="X105" s="15"/>
      <c r="Z105" s="30"/>
      <c r="AA105" s="15"/>
      <c r="AC105" s="30"/>
      <c r="AD105" s="15"/>
      <c r="AF105" s="31"/>
      <c r="AG105" s="30"/>
      <c r="AI105" s="30"/>
      <c r="AJ105" s="15"/>
      <c r="AL105" s="31"/>
      <c r="AM105" s="15"/>
      <c r="AO105" s="31"/>
      <c r="AP105" s="15"/>
      <c r="AR105" s="31"/>
    </row>
    <row r="106" spans="3:44" x14ac:dyDescent="0.25">
      <c r="C106" s="15"/>
      <c r="E106" s="31"/>
      <c r="F106" s="20"/>
      <c r="H106" s="31"/>
      <c r="I106" s="20"/>
      <c r="K106" s="32"/>
      <c r="L106" s="20"/>
      <c r="N106" s="31"/>
      <c r="O106" s="20"/>
      <c r="Q106" s="31"/>
      <c r="R106" s="15"/>
      <c r="T106" s="31"/>
      <c r="U106" s="20"/>
      <c r="W106" s="30"/>
      <c r="X106" s="15"/>
      <c r="Z106" s="30"/>
      <c r="AA106" s="15"/>
      <c r="AC106" s="30"/>
      <c r="AD106" s="15"/>
      <c r="AF106" s="31"/>
      <c r="AG106" s="30"/>
      <c r="AI106" s="30"/>
      <c r="AJ106" s="15"/>
      <c r="AL106" s="31"/>
      <c r="AM106" s="15"/>
      <c r="AO106" s="31"/>
      <c r="AP106" s="15"/>
      <c r="AR106" s="31"/>
    </row>
    <row r="107" spans="3:44" x14ac:dyDescent="0.25">
      <c r="C107" s="15"/>
      <c r="E107" s="31"/>
      <c r="F107" s="20"/>
      <c r="H107" s="31"/>
      <c r="I107" s="20"/>
      <c r="K107" s="32"/>
      <c r="L107" s="20"/>
      <c r="N107" s="31"/>
      <c r="O107" s="20"/>
      <c r="Q107" s="31"/>
      <c r="R107" s="15"/>
      <c r="T107" s="31"/>
      <c r="U107" s="20"/>
      <c r="W107" s="30"/>
      <c r="X107" s="15"/>
      <c r="Z107" s="30"/>
      <c r="AA107" s="15"/>
      <c r="AC107" s="30"/>
      <c r="AD107" s="15"/>
      <c r="AF107" s="31"/>
      <c r="AG107" s="30"/>
      <c r="AI107" s="30"/>
      <c r="AJ107" s="15"/>
      <c r="AL107" s="31"/>
      <c r="AM107" s="15"/>
      <c r="AO107" s="31"/>
      <c r="AP107" s="15"/>
      <c r="AR107" s="31"/>
    </row>
    <row r="108" spans="3:44" x14ac:dyDescent="0.25">
      <c r="C108" s="15"/>
      <c r="E108" s="31"/>
      <c r="F108" s="20"/>
      <c r="H108" s="31"/>
      <c r="I108" s="20"/>
      <c r="K108" s="32"/>
      <c r="L108" s="20"/>
      <c r="N108" s="31"/>
      <c r="O108" s="20"/>
      <c r="Q108" s="31"/>
      <c r="R108" s="15"/>
      <c r="T108" s="31"/>
      <c r="U108" s="20"/>
      <c r="W108" s="30"/>
      <c r="X108" s="15"/>
      <c r="Z108" s="30"/>
      <c r="AA108" s="15"/>
      <c r="AC108" s="30"/>
      <c r="AD108" s="15"/>
      <c r="AF108" s="31"/>
      <c r="AG108" s="30"/>
      <c r="AI108" s="30"/>
      <c r="AJ108" s="15"/>
      <c r="AL108" s="31"/>
      <c r="AM108" s="15"/>
      <c r="AO108" s="31"/>
      <c r="AP108" s="15"/>
      <c r="AR108" s="31"/>
    </row>
    <row r="109" spans="3:44" x14ac:dyDescent="0.25">
      <c r="C109" s="15"/>
      <c r="E109" s="31"/>
      <c r="F109" s="20"/>
      <c r="H109" s="31"/>
      <c r="I109" s="20"/>
      <c r="K109" s="32"/>
      <c r="L109" s="20"/>
      <c r="N109" s="31"/>
      <c r="O109" s="20"/>
      <c r="Q109" s="31"/>
      <c r="R109" s="15"/>
      <c r="T109" s="31"/>
      <c r="U109" s="20"/>
      <c r="W109" s="30"/>
      <c r="X109" s="15"/>
      <c r="Z109" s="30"/>
      <c r="AA109" s="15"/>
      <c r="AC109" s="30"/>
      <c r="AD109" s="15"/>
      <c r="AF109" s="31"/>
      <c r="AG109" s="30"/>
      <c r="AI109" s="30"/>
      <c r="AJ109" s="15"/>
      <c r="AL109" s="31"/>
      <c r="AM109" s="15"/>
      <c r="AO109" s="31"/>
      <c r="AP109" s="15"/>
      <c r="AR109" s="31"/>
    </row>
    <row r="110" spans="3:44" x14ac:dyDescent="0.25">
      <c r="C110" s="15"/>
      <c r="E110" s="31"/>
      <c r="F110" s="20"/>
      <c r="H110" s="31"/>
      <c r="I110" s="20"/>
      <c r="K110" s="32"/>
      <c r="L110" s="20"/>
      <c r="N110" s="31"/>
      <c r="O110" s="20"/>
      <c r="Q110" s="31"/>
      <c r="R110" s="15"/>
      <c r="T110" s="31"/>
      <c r="U110" s="20"/>
      <c r="W110" s="30"/>
      <c r="X110" s="15"/>
      <c r="Z110" s="30"/>
      <c r="AA110" s="15"/>
      <c r="AC110" s="30"/>
      <c r="AD110" s="15"/>
      <c r="AF110" s="31"/>
      <c r="AG110" s="30"/>
      <c r="AI110" s="30"/>
      <c r="AJ110" s="15"/>
      <c r="AL110" s="31"/>
      <c r="AM110" s="15"/>
      <c r="AO110" s="31"/>
      <c r="AP110" s="15"/>
      <c r="AR110" s="31"/>
    </row>
    <row r="111" spans="3:44" x14ac:dyDescent="0.25">
      <c r="C111" s="15"/>
      <c r="E111" s="31"/>
      <c r="F111" s="20"/>
      <c r="H111" s="31"/>
      <c r="I111" s="20"/>
      <c r="K111" s="32"/>
      <c r="L111" s="20"/>
      <c r="N111" s="31"/>
      <c r="O111" s="20"/>
      <c r="Q111" s="31"/>
      <c r="R111" s="15"/>
      <c r="T111" s="31"/>
      <c r="U111" s="20"/>
      <c r="W111" s="30"/>
      <c r="X111" s="15"/>
      <c r="Z111" s="30"/>
      <c r="AA111" s="15"/>
      <c r="AC111" s="30"/>
      <c r="AD111" s="15"/>
      <c r="AF111" s="31"/>
      <c r="AG111" s="30"/>
      <c r="AI111" s="30"/>
      <c r="AJ111" s="15"/>
      <c r="AL111" s="31"/>
      <c r="AM111" s="15"/>
      <c r="AO111" s="31"/>
      <c r="AP111" s="15"/>
      <c r="AR111" s="31"/>
    </row>
    <row r="112" spans="3:44" x14ac:dyDescent="0.25">
      <c r="C112" s="15"/>
      <c r="E112" s="31"/>
      <c r="F112" s="20"/>
      <c r="H112" s="31"/>
      <c r="I112" s="20"/>
      <c r="K112" s="32"/>
      <c r="L112" s="20"/>
      <c r="N112" s="31"/>
      <c r="O112" s="20"/>
      <c r="Q112" s="31"/>
      <c r="R112" s="15"/>
      <c r="T112" s="31"/>
      <c r="U112" s="20"/>
      <c r="W112" s="30"/>
      <c r="X112" s="15"/>
      <c r="Z112" s="30"/>
      <c r="AA112" s="15"/>
      <c r="AC112" s="30"/>
      <c r="AD112" s="15"/>
      <c r="AF112" s="31"/>
      <c r="AG112" s="30"/>
      <c r="AI112" s="30"/>
      <c r="AJ112" s="15"/>
      <c r="AL112" s="31"/>
      <c r="AM112" s="15"/>
      <c r="AO112" s="31"/>
      <c r="AP112" s="15"/>
      <c r="AR112" s="31"/>
    </row>
    <row r="113" spans="3:44" x14ac:dyDescent="0.25">
      <c r="C113" s="15"/>
      <c r="E113" s="31"/>
      <c r="F113" s="20"/>
      <c r="H113" s="31"/>
      <c r="I113" s="20"/>
      <c r="K113" s="32"/>
      <c r="L113" s="20"/>
      <c r="N113" s="31"/>
      <c r="O113" s="20"/>
      <c r="Q113" s="31"/>
      <c r="R113" s="15"/>
      <c r="T113" s="31"/>
      <c r="U113" s="20"/>
      <c r="W113" s="30"/>
      <c r="X113" s="15"/>
      <c r="Z113" s="30"/>
      <c r="AA113" s="15"/>
      <c r="AC113" s="30"/>
      <c r="AD113" s="15"/>
      <c r="AF113" s="31"/>
      <c r="AG113" s="30"/>
      <c r="AI113" s="30"/>
      <c r="AJ113" s="15"/>
      <c r="AL113" s="31"/>
      <c r="AM113" s="15"/>
      <c r="AO113" s="31"/>
      <c r="AP113" s="15"/>
      <c r="AR113" s="31"/>
    </row>
    <row r="114" spans="3:44" x14ac:dyDescent="0.25">
      <c r="C114" s="15"/>
      <c r="E114" s="31"/>
      <c r="F114" s="20"/>
      <c r="H114" s="31"/>
      <c r="I114" s="20"/>
      <c r="K114" s="32"/>
      <c r="L114" s="20"/>
      <c r="N114" s="31"/>
      <c r="O114" s="20"/>
      <c r="Q114" s="31"/>
      <c r="R114" s="15"/>
      <c r="T114" s="31"/>
      <c r="U114" s="20"/>
      <c r="W114" s="30"/>
      <c r="X114" s="15"/>
      <c r="Z114" s="30"/>
      <c r="AA114" s="15"/>
      <c r="AC114" s="30"/>
      <c r="AD114" s="15"/>
      <c r="AF114" s="31"/>
      <c r="AG114" s="30"/>
      <c r="AI114" s="30"/>
      <c r="AJ114" s="15"/>
      <c r="AL114" s="31"/>
      <c r="AM114" s="15"/>
      <c r="AO114" s="31"/>
      <c r="AP114" s="15"/>
      <c r="AR114" s="31"/>
    </row>
    <row r="115" spans="3:44" x14ac:dyDescent="0.25">
      <c r="C115" s="15"/>
      <c r="E115" s="31"/>
      <c r="F115" s="20"/>
      <c r="H115" s="31"/>
      <c r="I115" s="20"/>
      <c r="K115" s="32"/>
      <c r="L115" s="20"/>
      <c r="N115" s="31"/>
      <c r="O115" s="20"/>
      <c r="Q115" s="31"/>
      <c r="R115" s="15"/>
      <c r="T115" s="31"/>
      <c r="U115" s="20"/>
      <c r="W115" s="30"/>
      <c r="X115" s="15"/>
      <c r="Z115" s="30"/>
      <c r="AA115" s="15"/>
      <c r="AC115" s="30"/>
      <c r="AD115" s="15"/>
      <c r="AF115" s="31"/>
      <c r="AG115" s="30"/>
      <c r="AI115" s="30"/>
      <c r="AJ115" s="15"/>
      <c r="AL115" s="31"/>
      <c r="AM115" s="15"/>
      <c r="AO115" s="31"/>
      <c r="AP115" s="15"/>
      <c r="AR115" s="31"/>
    </row>
    <row r="116" spans="3:44" x14ac:dyDescent="0.25">
      <c r="C116" s="15"/>
      <c r="E116" s="31"/>
      <c r="F116" s="20"/>
      <c r="H116" s="31"/>
      <c r="I116" s="20"/>
      <c r="K116" s="32"/>
      <c r="L116" s="20"/>
      <c r="N116" s="31"/>
      <c r="O116" s="20"/>
      <c r="Q116" s="31"/>
      <c r="R116" s="15"/>
      <c r="T116" s="31"/>
      <c r="U116" s="20"/>
      <c r="W116" s="30"/>
      <c r="X116" s="15"/>
      <c r="Z116" s="30"/>
      <c r="AA116" s="15"/>
      <c r="AC116" s="30"/>
      <c r="AD116" s="15"/>
      <c r="AF116" s="31"/>
      <c r="AG116" s="30"/>
      <c r="AI116" s="30"/>
      <c r="AJ116" s="15"/>
      <c r="AL116" s="31"/>
      <c r="AM116" s="15"/>
      <c r="AO116" s="31"/>
      <c r="AP116" s="15"/>
      <c r="AR116" s="31"/>
    </row>
    <row r="117" spans="3:44" x14ac:dyDescent="0.25">
      <c r="C117" s="15"/>
      <c r="E117" s="31"/>
      <c r="F117" s="20"/>
      <c r="H117" s="31"/>
      <c r="I117" s="20"/>
      <c r="K117" s="32"/>
      <c r="L117" s="20"/>
      <c r="N117" s="31"/>
      <c r="O117" s="20"/>
      <c r="Q117" s="31"/>
      <c r="R117" s="15"/>
      <c r="T117" s="31"/>
      <c r="U117" s="20"/>
      <c r="W117" s="30"/>
      <c r="X117" s="15"/>
      <c r="Z117" s="30"/>
      <c r="AA117" s="15"/>
      <c r="AC117" s="30"/>
      <c r="AD117" s="15"/>
      <c r="AF117" s="31"/>
      <c r="AG117" s="30"/>
      <c r="AI117" s="30"/>
      <c r="AJ117" s="15"/>
      <c r="AL117" s="31"/>
      <c r="AM117" s="15"/>
      <c r="AO117" s="31"/>
      <c r="AP117" s="15"/>
      <c r="AR117" s="31"/>
    </row>
    <row r="118" spans="3:44" x14ac:dyDescent="0.25">
      <c r="C118" s="15"/>
      <c r="E118" s="31"/>
      <c r="F118" s="20"/>
      <c r="H118" s="31"/>
      <c r="I118" s="20"/>
      <c r="K118" s="32"/>
      <c r="L118" s="20"/>
      <c r="N118" s="31"/>
      <c r="O118" s="20"/>
      <c r="Q118" s="31"/>
      <c r="R118" s="15"/>
      <c r="T118" s="31"/>
      <c r="U118" s="20"/>
      <c r="W118" s="30"/>
      <c r="X118" s="15"/>
      <c r="Z118" s="30"/>
      <c r="AA118" s="15"/>
      <c r="AC118" s="30"/>
      <c r="AD118" s="15"/>
      <c r="AF118" s="31"/>
      <c r="AG118" s="30"/>
      <c r="AI118" s="30"/>
      <c r="AJ118" s="15"/>
      <c r="AL118" s="31"/>
      <c r="AM118" s="15"/>
      <c r="AO118" s="31"/>
      <c r="AP118" s="15"/>
      <c r="AR118" s="31"/>
    </row>
    <row r="119" spans="3:44" x14ac:dyDescent="0.25">
      <c r="C119" s="15"/>
      <c r="E119" s="31"/>
      <c r="F119" s="20"/>
      <c r="H119" s="31"/>
      <c r="I119" s="20"/>
      <c r="K119" s="32"/>
      <c r="L119" s="20"/>
      <c r="N119" s="31"/>
      <c r="O119" s="20"/>
      <c r="Q119" s="31"/>
      <c r="R119" s="15"/>
      <c r="T119" s="31"/>
      <c r="U119" s="20"/>
      <c r="W119" s="30"/>
      <c r="X119" s="15"/>
      <c r="Z119" s="30"/>
      <c r="AA119" s="15"/>
      <c r="AC119" s="30"/>
      <c r="AD119" s="15"/>
      <c r="AF119" s="31"/>
      <c r="AG119" s="30"/>
      <c r="AI119" s="30"/>
      <c r="AJ119" s="15"/>
      <c r="AL119" s="31"/>
      <c r="AM119" s="15"/>
      <c r="AO119" s="31"/>
      <c r="AP119" s="15"/>
      <c r="AR119" s="31"/>
    </row>
    <row r="120" spans="3:44" x14ac:dyDescent="0.25">
      <c r="C120" s="15"/>
      <c r="E120" s="31"/>
      <c r="F120" s="20"/>
      <c r="H120" s="31"/>
      <c r="I120" s="20"/>
      <c r="K120" s="32"/>
      <c r="L120" s="20"/>
      <c r="N120" s="31"/>
      <c r="O120" s="20"/>
      <c r="Q120" s="31"/>
      <c r="R120" s="15"/>
      <c r="T120" s="31"/>
      <c r="U120" s="20"/>
      <c r="W120" s="30"/>
      <c r="X120" s="15"/>
      <c r="Z120" s="30"/>
      <c r="AA120" s="15"/>
      <c r="AC120" s="30"/>
      <c r="AD120" s="15"/>
      <c r="AF120" s="31"/>
      <c r="AG120" s="30"/>
      <c r="AI120" s="30"/>
      <c r="AJ120" s="15"/>
      <c r="AL120" s="31"/>
      <c r="AM120" s="15"/>
      <c r="AO120" s="31"/>
      <c r="AP120" s="15"/>
      <c r="AR120" s="31"/>
    </row>
    <row r="121" spans="3:44" x14ac:dyDescent="0.25">
      <c r="C121" s="15"/>
      <c r="E121" s="31"/>
      <c r="F121" s="20"/>
      <c r="H121" s="31"/>
      <c r="I121" s="20"/>
      <c r="K121" s="32"/>
      <c r="L121" s="20"/>
      <c r="N121" s="31"/>
      <c r="O121" s="20"/>
      <c r="Q121" s="31"/>
      <c r="R121" s="15"/>
      <c r="T121" s="31"/>
      <c r="U121" s="20"/>
      <c r="W121" s="30"/>
      <c r="X121" s="15"/>
      <c r="Z121" s="30"/>
      <c r="AA121" s="15"/>
      <c r="AC121" s="30"/>
      <c r="AD121" s="15"/>
      <c r="AF121" s="31"/>
      <c r="AG121" s="30"/>
      <c r="AI121" s="30"/>
      <c r="AJ121" s="15"/>
      <c r="AL121" s="31"/>
      <c r="AM121" s="15"/>
      <c r="AO121" s="31"/>
      <c r="AP121" s="15"/>
      <c r="AR121" s="31"/>
    </row>
    <row r="122" spans="3:44" x14ac:dyDescent="0.25">
      <c r="C122" s="15"/>
      <c r="E122" s="31"/>
      <c r="F122" s="20"/>
      <c r="H122" s="31"/>
      <c r="I122" s="20"/>
      <c r="K122" s="32"/>
      <c r="L122" s="20"/>
      <c r="N122" s="31"/>
      <c r="O122" s="20"/>
      <c r="Q122" s="31"/>
      <c r="R122" s="15"/>
      <c r="T122" s="31"/>
      <c r="U122" s="20"/>
      <c r="W122" s="30"/>
      <c r="X122" s="15"/>
      <c r="Z122" s="30"/>
      <c r="AA122" s="15"/>
      <c r="AC122" s="30"/>
      <c r="AD122" s="15"/>
      <c r="AF122" s="31"/>
      <c r="AG122" s="30"/>
      <c r="AI122" s="30"/>
      <c r="AJ122" s="15"/>
      <c r="AL122" s="31"/>
      <c r="AM122" s="15"/>
      <c r="AO122" s="31"/>
      <c r="AP122" s="15"/>
      <c r="AR122" s="31"/>
    </row>
    <row r="123" spans="3:44" x14ac:dyDescent="0.25">
      <c r="C123" s="15"/>
      <c r="E123" s="31"/>
      <c r="F123" s="20"/>
      <c r="H123" s="31"/>
      <c r="I123" s="20"/>
      <c r="K123" s="32"/>
      <c r="L123" s="20"/>
      <c r="N123" s="31"/>
      <c r="O123" s="20"/>
      <c r="Q123" s="31"/>
      <c r="R123" s="15"/>
      <c r="T123" s="31"/>
      <c r="U123" s="20"/>
      <c r="W123" s="30"/>
      <c r="X123" s="15"/>
      <c r="Z123" s="30"/>
      <c r="AA123" s="15"/>
      <c r="AC123" s="30"/>
      <c r="AD123" s="15"/>
      <c r="AF123" s="31"/>
      <c r="AG123" s="30"/>
      <c r="AI123" s="30"/>
      <c r="AJ123" s="15"/>
      <c r="AL123" s="31"/>
      <c r="AM123" s="15"/>
      <c r="AO123" s="31"/>
      <c r="AP123" s="15"/>
      <c r="AR123" s="31"/>
    </row>
    <row r="124" spans="3:44" x14ac:dyDescent="0.25">
      <c r="C124" s="15"/>
      <c r="E124" s="31"/>
      <c r="F124" s="20"/>
      <c r="H124" s="31"/>
      <c r="I124" s="20"/>
      <c r="K124" s="32"/>
      <c r="L124" s="20"/>
      <c r="N124" s="31"/>
      <c r="O124" s="20"/>
      <c r="Q124" s="31"/>
      <c r="R124" s="15"/>
      <c r="T124" s="31"/>
      <c r="U124" s="20"/>
      <c r="W124" s="30"/>
      <c r="X124" s="15"/>
      <c r="Z124" s="30"/>
      <c r="AA124" s="15"/>
      <c r="AC124" s="30"/>
      <c r="AD124" s="15"/>
      <c r="AF124" s="31"/>
      <c r="AG124" s="30"/>
      <c r="AI124" s="30"/>
      <c r="AJ124" s="15"/>
      <c r="AL124" s="31"/>
      <c r="AM124" s="15"/>
      <c r="AO124" s="31"/>
      <c r="AP124" s="15"/>
      <c r="AR124" s="31"/>
    </row>
    <row r="125" spans="3:44" x14ac:dyDescent="0.25">
      <c r="C125" s="15"/>
      <c r="E125" s="31"/>
      <c r="F125" s="20"/>
      <c r="H125" s="31"/>
      <c r="I125" s="20"/>
      <c r="K125" s="32"/>
      <c r="L125" s="20"/>
      <c r="N125" s="31"/>
      <c r="O125" s="20"/>
      <c r="Q125" s="31"/>
      <c r="R125" s="15"/>
      <c r="T125" s="31"/>
      <c r="U125" s="20"/>
      <c r="W125" s="30"/>
      <c r="X125" s="15"/>
      <c r="Z125" s="30"/>
      <c r="AA125" s="15"/>
      <c r="AC125" s="30"/>
      <c r="AD125" s="15"/>
      <c r="AF125" s="31"/>
      <c r="AG125" s="30"/>
      <c r="AI125" s="30"/>
      <c r="AJ125" s="15"/>
      <c r="AL125" s="31"/>
      <c r="AM125" s="15"/>
      <c r="AO125" s="31"/>
      <c r="AP125" s="15"/>
      <c r="AR125" s="31"/>
    </row>
    <row r="126" spans="3:44" x14ac:dyDescent="0.25">
      <c r="C126" s="15"/>
      <c r="E126" s="31"/>
      <c r="F126" s="20"/>
      <c r="H126" s="31"/>
      <c r="I126" s="20"/>
      <c r="K126" s="32"/>
      <c r="L126" s="20"/>
      <c r="N126" s="31"/>
      <c r="O126" s="20"/>
      <c r="Q126" s="31"/>
      <c r="R126" s="15"/>
      <c r="T126" s="31"/>
      <c r="U126" s="20"/>
      <c r="W126" s="30"/>
      <c r="X126" s="15"/>
      <c r="Z126" s="30"/>
      <c r="AA126" s="15"/>
      <c r="AC126" s="30"/>
      <c r="AD126" s="15"/>
      <c r="AF126" s="31"/>
      <c r="AG126" s="30"/>
      <c r="AI126" s="30"/>
      <c r="AJ126" s="15"/>
      <c r="AL126" s="31"/>
      <c r="AM126" s="15"/>
      <c r="AO126" s="31"/>
      <c r="AP126" s="15"/>
      <c r="AR126" s="31"/>
    </row>
    <row r="127" spans="3:44" x14ac:dyDescent="0.25">
      <c r="C127" s="15"/>
      <c r="E127" s="31"/>
      <c r="F127" s="20"/>
      <c r="H127" s="31"/>
      <c r="I127" s="20"/>
      <c r="K127" s="32"/>
      <c r="L127" s="20"/>
      <c r="N127" s="31"/>
      <c r="O127" s="20"/>
      <c r="Q127" s="31"/>
      <c r="R127" s="15"/>
      <c r="T127" s="31"/>
      <c r="U127" s="20"/>
      <c r="W127" s="30"/>
      <c r="X127" s="15"/>
      <c r="Z127" s="30"/>
      <c r="AA127" s="15"/>
      <c r="AC127" s="30"/>
      <c r="AD127" s="15"/>
      <c r="AF127" s="31"/>
      <c r="AG127" s="30"/>
      <c r="AI127" s="30"/>
      <c r="AJ127" s="15"/>
      <c r="AL127" s="31"/>
      <c r="AM127" s="15"/>
      <c r="AO127" s="31"/>
      <c r="AP127" s="15"/>
      <c r="AR127" s="31"/>
    </row>
    <row r="128" spans="3:44" x14ac:dyDescent="0.25">
      <c r="C128" s="15"/>
      <c r="E128" s="31"/>
      <c r="F128" s="20"/>
      <c r="H128" s="31"/>
      <c r="I128" s="20"/>
      <c r="K128" s="32"/>
      <c r="L128" s="20"/>
      <c r="N128" s="31"/>
      <c r="O128" s="20"/>
      <c r="Q128" s="31"/>
      <c r="R128" s="15"/>
      <c r="T128" s="31"/>
      <c r="U128" s="20"/>
      <c r="W128" s="30"/>
      <c r="X128" s="15"/>
      <c r="Z128" s="30"/>
      <c r="AA128" s="15"/>
      <c r="AC128" s="30"/>
      <c r="AD128" s="15"/>
      <c r="AF128" s="31"/>
      <c r="AG128" s="30"/>
      <c r="AI128" s="30"/>
      <c r="AJ128" s="15"/>
      <c r="AL128" s="31"/>
      <c r="AM128" s="15"/>
      <c r="AO128" s="31"/>
      <c r="AP128" s="15"/>
      <c r="AR128" s="31"/>
    </row>
    <row r="129" spans="3:44" x14ac:dyDescent="0.25">
      <c r="C129" s="15"/>
      <c r="E129" s="31"/>
      <c r="F129" s="20"/>
      <c r="H129" s="31"/>
      <c r="I129" s="20"/>
      <c r="K129" s="32"/>
      <c r="L129" s="20"/>
      <c r="N129" s="31"/>
      <c r="O129" s="20"/>
      <c r="Q129" s="31"/>
      <c r="R129" s="15"/>
      <c r="T129" s="31"/>
      <c r="U129" s="20"/>
      <c r="W129" s="30"/>
      <c r="X129" s="15"/>
      <c r="Z129" s="30"/>
      <c r="AA129" s="15"/>
      <c r="AC129" s="30"/>
      <c r="AD129" s="15"/>
      <c r="AF129" s="31"/>
      <c r="AG129" s="30"/>
      <c r="AI129" s="30"/>
      <c r="AJ129" s="15"/>
      <c r="AL129" s="31"/>
      <c r="AM129" s="15"/>
      <c r="AO129" s="31"/>
      <c r="AP129" s="15"/>
      <c r="AR129" s="31"/>
    </row>
    <row r="130" spans="3:44" x14ac:dyDescent="0.25">
      <c r="C130" s="15"/>
      <c r="E130" s="31"/>
      <c r="F130" s="20"/>
      <c r="H130" s="31"/>
      <c r="I130" s="20"/>
      <c r="K130" s="32"/>
      <c r="L130" s="20"/>
      <c r="N130" s="31"/>
      <c r="O130" s="20"/>
      <c r="Q130" s="31"/>
      <c r="R130" s="15"/>
      <c r="T130" s="31"/>
      <c r="U130" s="20"/>
      <c r="W130" s="30"/>
      <c r="X130" s="15"/>
      <c r="Z130" s="30"/>
      <c r="AA130" s="15"/>
      <c r="AC130" s="30"/>
      <c r="AD130" s="15"/>
      <c r="AF130" s="31"/>
      <c r="AG130" s="30"/>
      <c r="AI130" s="30"/>
      <c r="AJ130" s="15"/>
      <c r="AL130" s="31"/>
      <c r="AM130" s="15"/>
      <c r="AO130" s="31"/>
      <c r="AP130" s="15"/>
      <c r="AR130" s="31"/>
    </row>
    <row r="131" spans="3:44" x14ac:dyDescent="0.25">
      <c r="C131" s="15"/>
      <c r="E131" s="31"/>
      <c r="F131" s="20"/>
      <c r="H131" s="31"/>
      <c r="I131" s="20"/>
      <c r="K131" s="32"/>
      <c r="L131" s="20"/>
      <c r="N131" s="31"/>
      <c r="O131" s="20"/>
      <c r="Q131" s="31"/>
      <c r="R131" s="15"/>
      <c r="T131" s="31"/>
      <c r="U131" s="20"/>
      <c r="W131" s="30"/>
      <c r="X131" s="15"/>
      <c r="Z131" s="30"/>
      <c r="AA131" s="15"/>
      <c r="AC131" s="30"/>
      <c r="AD131" s="15"/>
      <c r="AF131" s="31"/>
      <c r="AG131" s="30"/>
      <c r="AI131" s="30"/>
      <c r="AJ131" s="15"/>
      <c r="AL131" s="31"/>
      <c r="AM131" s="15"/>
      <c r="AO131" s="31"/>
      <c r="AP131" s="15"/>
      <c r="AR131" s="31"/>
    </row>
    <row r="132" spans="3:44" x14ac:dyDescent="0.25">
      <c r="C132" s="15"/>
      <c r="E132" s="31"/>
      <c r="F132" s="20"/>
      <c r="H132" s="31"/>
      <c r="I132" s="20"/>
      <c r="K132" s="32"/>
      <c r="L132" s="20"/>
      <c r="N132" s="31"/>
      <c r="O132" s="20"/>
      <c r="Q132" s="31"/>
      <c r="R132" s="15"/>
      <c r="T132" s="31"/>
      <c r="U132" s="20"/>
      <c r="W132" s="30"/>
      <c r="X132" s="15"/>
      <c r="Z132" s="30"/>
      <c r="AA132" s="15"/>
      <c r="AC132" s="30"/>
      <c r="AD132" s="15"/>
      <c r="AF132" s="31"/>
      <c r="AG132" s="30"/>
      <c r="AI132" s="30"/>
      <c r="AJ132" s="15"/>
      <c r="AL132" s="31"/>
      <c r="AM132" s="15"/>
      <c r="AO132" s="31"/>
      <c r="AP132" s="15"/>
      <c r="AR132" s="31"/>
    </row>
    <row r="133" spans="3:44" x14ac:dyDescent="0.25">
      <c r="C133" s="15"/>
      <c r="E133" s="31"/>
      <c r="F133" s="20"/>
      <c r="H133" s="31"/>
      <c r="I133" s="20"/>
      <c r="K133" s="32"/>
      <c r="L133" s="20"/>
      <c r="N133" s="31"/>
      <c r="O133" s="20"/>
      <c r="Q133" s="31"/>
      <c r="R133" s="15"/>
      <c r="T133" s="31"/>
      <c r="U133" s="20"/>
      <c r="W133" s="30"/>
      <c r="X133" s="15"/>
      <c r="Z133" s="30"/>
      <c r="AA133" s="15"/>
      <c r="AC133" s="30"/>
      <c r="AD133" s="15"/>
      <c r="AF133" s="31"/>
      <c r="AG133" s="30"/>
      <c r="AI133" s="30"/>
      <c r="AJ133" s="15"/>
      <c r="AL133" s="31"/>
      <c r="AM133" s="15"/>
      <c r="AO133" s="31"/>
      <c r="AP133" s="15"/>
      <c r="AR133" s="31"/>
    </row>
    <row r="134" spans="3:44" x14ac:dyDescent="0.25">
      <c r="C134" s="15"/>
      <c r="E134" s="31"/>
      <c r="F134" s="20"/>
      <c r="H134" s="31"/>
      <c r="I134" s="20"/>
      <c r="K134" s="32"/>
      <c r="L134" s="20"/>
      <c r="N134" s="31"/>
      <c r="O134" s="20"/>
      <c r="Q134" s="31"/>
      <c r="R134" s="15"/>
      <c r="T134" s="31"/>
      <c r="U134" s="20"/>
      <c r="W134" s="30"/>
      <c r="X134" s="15"/>
      <c r="Z134" s="30"/>
      <c r="AA134" s="15"/>
      <c r="AC134" s="30"/>
      <c r="AD134" s="15"/>
      <c r="AF134" s="31"/>
      <c r="AG134" s="30"/>
      <c r="AI134" s="30"/>
      <c r="AJ134" s="15"/>
      <c r="AL134" s="31"/>
      <c r="AM134" s="15"/>
      <c r="AO134" s="31"/>
      <c r="AP134" s="15"/>
      <c r="AR134" s="31"/>
    </row>
    <row r="135" spans="3:44" x14ac:dyDescent="0.25">
      <c r="C135" s="15"/>
      <c r="E135" s="31"/>
      <c r="F135" s="20"/>
      <c r="H135" s="31"/>
      <c r="I135" s="20"/>
      <c r="K135" s="32"/>
      <c r="L135" s="20"/>
      <c r="N135" s="31"/>
      <c r="O135" s="20"/>
      <c r="Q135" s="31"/>
      <c r="R135" s="15"/>
      <c r="T135" s="31"/>
      <c r="U135" s="20"/>
      <c r="W135" s="30"/>
      <c r="X135" s="15"/>
      <c r="Z135" s="30"/>
      <c r="AA135" s="15"/>
      <c r="AC135" s="30"/>
      <c r="AD135" s="15"/>
      <c r="AF135" s="31"/>
      <c r="AG135" s="30"/>
      <c r="AI135" s="30"/>
      <c r="AJ135" s="15"/>
      <c r="AL135" s="31"/>
      <c r="AM135" s="15"/>
      <c r="AO135" s="31"/>
      <c r="AP135" s="15"/>
      <c r="AR135" s="31"/>
    </row>
    <row r="136" spans="3:44" x14ac:dyDescent="0.25">
      <c r="C136" s="15"/>
      <c r="E136" s="31"/>
      <c r="F136" s="20"/>
      <c r="H136" s="31"/>
      <c r="I136" s="20"/>
      <c r="K136" s="32"/>
      <c r="L136" s="20"/>
      <c r="N136" s="31"/>
      <c r="O136" s="20"/>
      <c r="Q136" s="31"/>
      <c r="R136" s="15"/>
      <c r="T136" s="31"/>
      <c r="U136" s="20"/>
      <c r="W136" s="30"/>
      <c r="X136" s="15"/>
      <c r="Z136" s="30"/>
      <c r="AA136" s="15"/>
      <c r="AC136" s="30"/>
      <c r="AD136" s="15"/>
      <c r="AF136" s="31"/>
      <c r="AG136" s="30"/>
      <c r="AI136" s="30"/>
      <c r="AJ136" s="15"/>
      <c r="AL136" s="31"/>
      <c r="AM136" s="15"/>
      <c r="AO136" s="31"/>
      <c r="AP136" s="15"/>
      <c r="AR136" s="31"/>
    </row>
    <row r="137" spans="3:44" x14ac:dyDescent="0.25">
      <c r="C137" s="15"/>
      <c r="E137" s="31"/>
      <c r="F137" s="20"/>
      <c r="H137" s="31"/>
      <c r="I137" s="20"/>
      <c r="K137" s="32"/>
      <c r="L137" s="20"/>
      <c r="N137" s="31"/>
      <c r="O137" s="20"/>
      <c r="Q137" s="31"/>
      <c r="R137" s="15"/>
      <c r="T137" s="31"/>
      <c r="U137" s="20"/>
      <c r="W137" s="30"/>
      <c r="X137" s="15"/>
      <c r="Z137" s="30"/>
      <c r="AA137" s="15"/>
      <c r="AC137" s="30"/>
      <c r="AD137" s="15"/>
      <c r="AF137" s="31"/>
      <c r="AG137" s="30"/>
      <c r="AI137" s="30"/>
      <c r="AJ137" s="15"/>
      <c r="AL137" s="31"/>
      <c r="AM137" s="15"/>
      <c r="AO137" s="31"/>
      <c r="AP137" s="15"/>
      <c r="AR137" s="31"/>
    </row>
    <row r="138" spans="3:44" x14ac:dyDescent="0.25">
      <c r="C138" s="15"/>
      <c r="E138" s="31"/>
      <c r="F138" s="20"/>
      <c r="H138" s="31"/>
      <c r="I138" s="20"/>
      <c r="K138" s="32"/>
      <c r="L138" s="20"/>
      <c r="N138" s="31"/>
      <c r="O138" s="20"/>
      <c r="Q138" s="31"/>
      <c r="R138" s="15"/>
      <c r="T138" s="31"/>
      <c r="U138" s="20"/>
      <c r="W138" s="30"/>
      <c r="X138" s="15"/>
      <c r="Z138" s="30"/>
      <c r="AA138" s="15"/>
      <c r="AC138" s="30"/>
      <c r="AD138" s="15"/>
      <c r="AF138" s="31"/>
      <c r="AG138" s="30"/>
      <c r="AI138" s="30"/>
      <c r="AJ138" s="15"/>
      <c r="AL138" s="31"/>
      <c r="AM138" s="15"/>
      <c r="AO138" s="31"/>
      <c r="AP138" s="15"/>
      <c r="AR138" s="31"/>
    </row>
    <row r="139" spans="3:44" x14ac:dyDescent="0.25">
      <c r="C139" s="15"/>
      <c r="E139" s="31"/>
      <c r="F139" s="20"/>
      <c r="H139" s="31"/>
      <c r="I139" s="20"/>
      <c r="K139" s="32"/>
      <c r="L139" s="20"/>
      <c r="N139" s="31"/>
      <c r="O139" s="20"/>
      <c r="Q139" s="31"/>
      <c r="R139" s="15"/>
      <c r="T139" s="31"/>
      <c r="U139" s="20"/>
      <c r="W139" s="30"/>
      <c r="X139" s="15"/>
      <c r="Z139" s="30"/>
      <c r="AA139" s="15"/>
      <c r="AC139" s="30"/>
      <c r="AD139" s="15"/>
      <c r="AF139" s="31"/>
      <c r="AG139" s="30"/>
      <c r="AI139" s="30"/>
      <c r="AJ139" s="15"/>
      <c r="AL139" s="31"/>
      <c r="AM139" s="15"/>
      <c r="AO139" s="31"/>
      <c r="AP139" s="15"/>
      <c r="AR139" s="31"/>
    </row>
    <row r="140" spans="3:44" x14ac:dyDescent="0.25">
      <c r="C140" s="15"/>
      <c r="E140" s="31"/>
      <c r="F140" s="20"/>
      <c r="H140" s="31"/>
      <c r="I140" s="20"/>
      <c r="K140" s="32"/>
      <c r="L140" s="20"/>
      <c r="N140" s="31"/>
      <c r="O140" s="20"/>
      <c r="Q140" s="31"/>
      <c r="R140" s="15"/>
      <c r="T140" s="31"/>
      <c r="U140" s="20"/>
      <c r="W140" s="30"/>
      <c r="X140" s="15"/>
      <c r="Z140" s="30"/>
      <c r="AA140" s="15"/>
      <c r="AC140" s="30"/>
      <c r="AD140" s="15"/>
      <c r="AF140" s="31"/>
      <c r="AG140" s="30"/>
      <c r="AI140" s="30"/>
      <c r="AJ140" s="15"/>
      <c r="AL140" s="31"/>
      <c r="AM140" s="15"/>
      <c r="AO140" s="31"/>
      <c r="AP140" s="15"/>
      <c r="AR140" s="31"/>
    </row>
    <row r="141" spans="3:44" x14ac:dyDescent="0.25">
      <c r="C141" s="15"/>
      <c r="E141" s="31"/>
      <c r="F141" s="20"/>
      <c r="H141" s="31"/>
      <c r="I141" s="20"/>
      <c r="K141" s="32"/>
      <c r="L141" s="20"/>
      <c r="N141" s="31"/>
      <c r="O141" s="20"/>
      <c r="Q141" s="31"/>
      <c r="R141" s="15"/>
      <c r="T141" s="31"/>
      <c r="U141" s="20"/>
      <c r="W141" s="30"/>
      <c r="X141" s="15"/>
      <c r="Z141" s="30"/>
      <c r="AA141" s="15"/>
      <c r="AC141" s="30"/>
      <c r="AD141" s="15"/>
      <c r="AF141" s="31"/>
      <c r="AG141" s="30"/>
      <c r="AI141" s="30"/>
      <c r="AJ141" s="15"/>
      <c r="AL141" s="31"/>
      <c r="AM141" s="15"/>
      <c r="AO141" s="31"/>
      <c r="AP141" s="15"/>
      <c r="AR141" s="31"/>
    </row>
    <row r="142" spans="3:44" x14ac:dyDescent="0.25">
      <c r="C142" s="15"/>
      <c r="E142" s="31"/>
      <c r="F142" s="20"/>
      <c r="H142" s="31"/>
      <c r="I142" s="20"/>
      <c r="K142" s="32"/>
      <c r="L142" s="20"/>
      <c r="N142" s="31"/>
      <c r="O142" s="20"/>
      <c r="Q142" s="31"/>
      <c r="R142" s="15"/>
      <c r="T142" s="31"/>
      <c r="U142" s="20"/>
      <c r="W142" s="30"/>
      <c r="X142" s="15"/>
      <c r="Z142" s="30"/>
      <c r="AA142" s="15"/>
      <c r="AC142" s="30"/>
      <c r="AD142" s="15"/>
      <c r="AF142" s="31"/>
      <c r="AG142" s="30"/>
      <c r="AI142" s="30"/>
      <c r="AJ142" s="15"/>
      <c r="AL142" s="31"/>
      <c r="AM142" s="15"/>
      <c r="AO142" s="31"/>
      <c r="AP142" s="15"/>
      <c r="AR142" s="31"/>
    </row>
    <row r="143" spans="3:44" x14ac:dyDescent="0.25">
      <c r="C143" s="15"/>
      <c r="E143" s="31"/>
      <c r="F143" s="20"/>
      <c r="H143" s="31"/>
      <c r="I143" s="20"/>
      <c r="K143" s="32"/>
      <c r="L143" s="20"/>
      <c r="N143" s="31"/>
      <c r="O143" s="20"/>
      <c r="Q143" s="31"/>
      <c r="R143" s="15"/>
      <c r="T143" s="31"/>
      <c r="U143" s="20"/>
      <c r="W143" s="30"/>
      <c r="X143" s="15"/>
      <c r="Z143" s="30"/>
      <c r="AA143" s="15"/>
      <c r="AC143" s="30"/>
      <c r="AD143" s="15"/>
      <c r="AF143" s="31"/>
      <c r="AG143" s="30"/>
      <c r="AI143" s="30"/>
      <c r="AJ143" s="15"/>
      <c r="AL143" s="31"/>
      <c r="AM143" s="15"/>
      <c r="AO143" s="31"/>
      <c r="AP143" s="15"/>
      <c r="AR143" s="31"/>
    </row>
    <row r="144" spans="3:44" x14ac:dyDescent="0.25">
      <c r="C144" s="15"/>
      <c r="E144" s="31"/>
      <c r="F144" s="20"/>
      <c r="H144" s="31"/>
      <c r="I144" s="20"/>
      <c r="K144" s="32"/>
      <c r="L144" s="20"/>
      <c r="N144" s="31"/>
      <c r="O144" s="20"/>
      <c r="Q144" s="31"/>
      <c r="R144" s="15"/>
      <c r="T144" s="31"/>
      <c r="U144" s="20"/>
      <c r="W144" s="30"/>
      <c r="X144" s="15"/>
      <c r="Z144" s="30"/>
      <c r="AA144" s="15"/>
      <c r="AC144" s="30"/>
      <c r="AD144" s="15"/>
      <c r="AF144" s="31"/>
      <c r="AG144" s="30"/>
      <c r="AI144" s="30"/>
      <c r="AJ144" s="15"/>
      <c r="AL144" s="31"/>
      <c r="AM144" s="15"/>
      <c r="AO144" s="31"/>
      <c r="AP144" s="15"/>
      <c r="AR144" s="31"/>
    </row>
    <row r="145" spans="3:44" x14ac:dyDescent="0.25">
      <c r="C145" s="15"/>
      <c r="E145" s="31"/>
      <c r="F145" s="20"/>
      <c r="H145" s="31"/>
      <c r="I145" s="20"/>
      <c r="K145" s="32"/>
      <c r="L145" s="20"/>
      <c r="N145" s="31"/>
      <c r="O145" s="20"/>
      <c r="Q145" s="31"/>
      <c r="R145" s="15"/>
      <c r="T145" s="31"/>
      <c r="U145" s="20"/>
      <c r="W145" s="30"/>
      <c r="X145" s="15"/>
      <c r="Z145" s="30"/>
      <c r="AA145" s="15"/>
      <c r="AC145" s="30"/>
      <c r="AD145" s="15"/>
      <c r="AF145" s="31"/>
      <c r="AG145" s="30"/>
      <c r="AI145" s="30"/>
      <c r="AJ145" s="15"/>
      <c r="AL145" s="31"/>
      <c r="AM145" s="15"/>
      <c r="AO145" s="31"/>
      <c r="AP145" s="15"/>
      <c r="AR145" s="31"/>
    </row>
    <row r="146" spans="3:44" x14ac:dyDescent="0.25">
      <c r="C146" s="15"/>
      <c r="E146" s="31"/>
      <c r="F146" s="20"/>
      <c r="H146" s="31"/>
      <c r="I146" s="20"/>
      <c r="K146" s="32"/>
      <c r="L146" s="20"/>
      <c r="N146" s="31"/>
      <c r="O146" s="20"/>
      <c r="Q146" s="31"/>
      <c r="R146" s="15"/>
      <c r="T146" s="31"/>
      <c r="U146" s="20"/>
      <c r="W146" s="30"/>
      <c r="X146" s="15"/>
      <c r="Z146" s="30"/>
      <c r="AA146" s="15"/>
      <c r="AC146" s="30"/>
      <c r="AD146" s="15"/>
      <c r="AF146" s="31"/>
      <c r="AG146" s="30"/>
      <c r="AI146" s="30"/>
      <c r="AJ146" s="15"/>
      <c r="AL146" s="31"/>
      <c r="AM146" s="15"/>
      <c r="AO146" s="31"/>
      <c r="AP146" s="15"/>
      <c r="AR146" s="31"/>
    </row>
    <row r="147" spans="3:44" x14ac:dyDescent="0.25">
      <c r="C147" s="15"/>
      <c r="E147" s="31"/>
      <c r="F147" s="20"/>
      <c r="H147" s="31"/>
      <c r="I147" s="20"/>
      <c r="K147" s="32"/>
      <c r="L147" s="20"/>
      <c r="N147" s="31"/>
      <c r="O147" s="20"/>
      <c r="Q147" s="31"/>
      <c r="R147" s="15"/>
      <c r="T147" s="31"/>
      <c r="U147" s="20"/>
      <c r="W147" s="30"/>
      <c r="X147" s="15"/>
      <c r="Z147" s="30"/>
      <c r="AA147" s="15"/>
      <c r="AC147" s="30"/>
      <c r="AD147" s="15"/>
      <c r="AF147" s="31"/>
      <c r="AG147" s="30"/>
      <c r="AI147" s="30"/>
      <c r="AJ147" s="15"/>
      <c r="AL147" s="31"/>
      <c r="AM147" s="15"/>
      <c r="AO147" s="31"/>
      <c r="AP147" s="15"/>
      <c r="AR147" s="31"/>
    </row>
    <row r="148" spans="3:44" x14ac:dyDescent="0.25">
      <c r="C148" s="15"/>
      <c r="E148" s="31"/>
      <c r="F148" s="20"/>
      <c r="H148" s="31"/>
      <c r="I148" s="20"/>
      <c r="K148" s="32"/>
      <c r="L148" s="20"/>
      <c r="N148" s="31"/>
      <c r="O148" s="20"/>
      <c r="Q148" s="31"/>
      <c r="R148" s="15"/>
      <c r="T148" s="31"/>
      <c r="U148" s="20"/>
      <c r="W148" s="30"/>
      <c r="X148" s="15"/>
      <c r="Z148" s="30"/>
      <c r="AA148" s="15"/>
      <c r="AC148" s="30"/>
      <c r="AD148" s="15"/>
      <c r="AF148" s="31"/>
      <c r="AG148" s="30"/>
      <c r="AI148" s="30"/>
      <c r="AJ148" s="15"/>
      <c r="AL148" s="31"/>
      <c r="AM148" s="15"/>
      <c r="AO148" s="31"/>
      <c r="AP148" s="15"/>
      <c r="AR148" s="31"/>
    </row>
    <row r="149" spans="3:44" x14ac:dyDescent="0.25">
      <c r="C149" s="15"/>
      <c r="E149" s="31"/>
      <c r="F149" s="20"/>
      <c r="H149" s="31"/>
      <c r="I149" s="20"/>
      <c r="K149" s="32"/>
      <c r="L149" s="20"/>
      <c r="N149" s="31"/>
      <c r="O149" s="20"/>
      <c r="Q149" s="31"/>
      <c r="R149" s="15"/>
      <c r="T149" s="31"/>
      <c r="U149" s="20"/>
      <c r="W149" s="30"/>
      <c r="X149" s="15"/>
      <c r="Z149" s="30"/>
      <c r="AA149" s="15"/>
      <c r="AC149" s="30"/>
      <c r="AD149" s="15"/>
      <c r="AF149" s="31"/>
      <c r="AG149" s="30"/>
      <c r="AI149" s="30"/>
      <c r="AJ149" s="15"/>
      <c r="AL149" s="31"/>
      <c r="AM149" s="15"/>
      <c r="AO149" s="31"/>
      <c r="AP149" s="15"/>
      <c r="AR149" s="31"/>
    </row>
    <row r="150" spans="3:44" x14ac:dyDescent="0.25">
      <c r="C150" s="15"/>
      <c r="E150" s="31"/>
      <c r="F150" s="20"/>
      <c r="H150" s="31"/>
      <c r="I150" s="20"/>
      <c r="K150" s="32"/>
      <c r="L150" s="20"/>
      <c r="N150" s="31"/>
      <c r="O150" s="20"/>
      <c r="Q150" s="31"/>
      <c r="R150" s="15"/>
      <c r="T150" s="31"/>
      <c r="U150" s="20"/>
      <c r="W150" s="30"/>
      <c r="X150" s="15"/>
      <c r="Z150" s="30"/>
      <c r="AA150" s="15"/>
      <c r="AC150" s="30"/>
      <c r="AD150" s="15"/>
      <c r="AF150" s="31"/>
      <c r="AG150" s="30"/>
      <c r="AI150" s="30"/>
      <c r="AJ150" s="15"/>
      <c r="AL150" s="31"/>
      <c r="AM150" s="15"/>
      <c r="AO150" s="31"/>
      <c r="AP150" s="15"/>
      <c r="AR150" s="31"/>
    </row>
    <row r="151" spans="3:44" x14ac:dyDescent="0.25">
      <c r="C151" s="15"/>
      <c r="E151" s="31"/>
      <c r="F151" s="20"/>
      <c r="H151" s="31"/>
      <c r="I151" s="20"/>
      <c r="K151" s="32"/>
      <c r="L151" s="20"/>
      <c r="N151" s="31"/>
      <c r="O151" s="20"/>
      <c r="Q151" s="31"/>
      <c r="R151" s="15"/>
      <c r="T151" s="31"/>
      <c r="U151" s="20"/>
      <c r="W151" s="30"/>
      <c r="X151" s="15"/>
      <c r="Z151" s="30"/>
      <c r="AA151" s="15"/>
      <c r="AC151" s="30"/>
      <c r="AD151" s="15"/>
      <c r="AF151" s="31"/>
      <c r="AG151" s="30"/>
      <c r="AI151" s="30"/>
      <c r="AJ151" s="15"/>
      <c r="AL151" s="31"/>
      <c r="AM151" s="15"/>
      <c r="AO151" s="31"/>
      <c r="AP151" s="15"/>
      <c r="AR151" s="31"/>
    </row>
    <row r="152" spans="3:44" x14ac:dyDescent="0.25">
      <c r="C152" s="15"/>
      <c r="E152" s="31"/>
      <c r="F152" s="20"/>
      <c r="H152" s="31"/>
      <c r="I152" s="20"/>
      <c r="K152" s="32"/>
      <c r="L152" s="20"/>
      <c r="N152" s="31"/>
      <c r="O152" s="20"/>
      <c r="Q152" s="31"/>
      <c r="R152" s="15"/>
      <c r="T152" s="31"/>
      <c r="U152" s="20"/>
      <c r="W152" s="30"/>
      <c r="X152" s="15"/>
      <c r="Z152" s="30"/>
      <c r="AA152" s="15"/>
      <c r="AC152" s="30"/>
      <c r="AD152" s="15"/>
      <c r="AF152" s="31"/>
      <c r="AG152" s="30"/>
      <c r="AI152" s="30"/>
      <c r="AJ152" s="15"/>
      <c r="AL152" s="31"/>
      <c r="AM152" s="15"/>
      <c r="AO152" s="31"/>
      <c r="AP152" s="15"/>
      <c r="AR152" s="31"/>
    </row>
    <row r="153" spans="3:44" x14ac:dyDescent="0.25">
      <c r="C153" s="15"/>
      <c r="E153" s="31"/>
      <c r="F153" s="20"/>
      <c r="H153" s="31"/>
      <c r="I153" s="20"/>
      <c r="K153" s="32"/>
      <c r="L153" s="20"/>
      <c r="N153" s="31"/>
      <c r="O153" s="20"/>
      <c r="Q153" s="31"/>
      <c r="R153" s="15"/>
      <c r="T153" s="31"/>
      <c r="U153" s="20"/>
      <c r="W153" s="30"/>
      <c r="X153" s="15"/>
      <c r="Z153" s="30"/>
      <c r="AA153" s="15"/>
      <c r="AC153" s="30"/>
      <c r="AD153" s="15"/>
      <c r="AF153" s="31"/>
      <c r="AG153" s="30"/>
      <c r="AI153" s="30"/>
      <c r="AJ153" s="15"/>
      <c r="AL153" s="31"/>
      <c r="AM153" s="15"/>
      <c r="AO153" s="31"/>
      <c r="AP153" s="15"/>
      <c r="AR153" s="31"/>
    </row>
    <row r="154" spans="3:44" x14ac:dyDescent="0.25">
      <c r="C154" s="15"/>
      <c r="E154" s="31"/>
      <c r="F154" s="20"/>
      <c r="H154" s="31"/>
      <c r="I154" s="20"/>
      <c r="K154" s="32"/>
      <c r="L154" s="20"/>
      <c r="N154" s="31"/>
      <c r="O154" s="20"/>
      <c r="Q154" s="31"/>
      <c r="R154" s="15"/>
      <c r="T154" s="31"/>
      <c r="U154" s="20"/>
      <c r="W154" s="30"/>
      <c r="X154" s="15"/>
      <c r="Z154" s="30"/>
      <c r="AA154" s="15"/>
      <c r="AC154" s="30"/>
      <c r="AD154" s="15"/>
      <c r="AF154" s="31"/>
      <c r="AG154" s="30"/>
      <c r="AI154" s="30"/>
      <c r="AJ154" s="15"/>
      <c r="AL154" s="31"/>
      <c r="AM154" s="15"/>
      <c r="AO154" s="31"/>
      <c r="AP154" s="15"/>
      <c r="AR154" s="31"/>
    </row>
    <row r="155" spans="3:44" x14ac:dyDescent="0.25">
      <c r="C155" s="15"/>
      <c r="E155" s="31"/>
      <c r="F155" s="20"/>
      <c r="H155" s="31"/>
      <c r="I155" s="20"/>
      <c r="K155" s="32"/>
      <c r="L155" s="20"/>
      <c r="N155" s="31"/>
      <c r="O155" s="20"/>
      <c r="Q155" s="31"/>
      <c r="R155" s="15"/>
      <c r="T155" s="31"/>
      <c r="U155" s="20"/>
      <c r="W155" s="30"/>
      <c r="X155" s="15"/>
      <c r="Z155" s="30"/>
      <c r="AA155" s="15"/>
      <c r="AC155" s="30"/>
      <c r="AD155" s="15"/>
      <c r="AF155" s="31"/>
      <c r="AG155" s="30"/>
      <c r="AI155" s="30"/>
      <c r="AJ155" s="15"/>
      <c r="AL155" s="31"/>
      <c r="AM155" s="15"/>
      <c r="AO155" s="31"/>
      <c r="AP155" s="15"/>
      <c r="AR155" s="31"/>
    </row>
    <row r="156" spans="3:44" x14ac:dyDescent="0.25">
      <c r="C156" s="15"/>
      <c r="E156" s="31"/>
      <c r="F156" s="20"/>
      <c r="H156" s="31"/>
      <c r="I156" s="20"/>
      <c r="K156" s="32"/>
      <c r="L156" s="20"/>
      <c r="N156" s="31"/>
      <c r="O156" s="20"/>
      <c r="Q156" s="31"/>
      <c r="R156" s="15"/>
      <c r="T156" s="31"/>
      <c r="U156" s="20"/>
      <c r="W156" s="30"/>
      <c r="X156" s="15"/>
      <c r="Z156" s="30"/>
      <c r="AA156" s="15"/>
      <c r="AC156" s="30"/>
      <c r="AD156" s="15"/>
      <c r="AF156" s="31"/>
      <c r="AG156" s="30"/>
      <c r="AI156" s="30"/>
      <c r="AJ156" s="15"/>
      <c r="AL156" s="31"/>
      <c r="AM156" s="15"/>
      <c r="AO156" s="31"/>
      <c r="AP156" s="15"/>
      <c r="AR156" s="31"/>
    </row>
    <row r="157" spans="3:44" x14ac:dyDescent="0.25">
      <c r="C157" s="15"/>
      <c r="E157" s="31"/>
      <c r="F157" s="20"/>
      <c r="H157" s="31"/>
      <c r="I157" s="20"/>
      <c r="K157" s="32"/>
      <c r="L157" s="20"/>
      <c r="N157" s="31"/>
      <c r="O157" s="20"/>
      <c r="Q157" s="31"/>
      <c r="R157" s="15"/>
      <c r="T157" s="31"/>
      <c r="U157" s="20"/>
      <c r="W157" s="30"/>
      <c r="X157" s="15"/>
      <c r="Z157" s="30"/>
      <c r="AA157" s="15"/>
      <c r="AC157" s="30"/>
      <c r="AD157" s="15"/>
      <c r="AF157" s="31"/>
      <c r="AG157" s="30"/>
      <c r="AI157" s="30"/>
      <c r="AJ157" s="15"/>
      <c r="AL157" s="31"/>
      <c r="AM157" s="15"/>
      <c r="AO157" s="31"/>
      <c r="AP157" s="15"/>
      <c r="AR157" s="31"/>
    </row>
    <row r="158" spans="3:44" x14ac:dyDescent="0.25">
      <c r="C158" s="15"/>
      <c r="E158" s="31"/>
      <c r="F158" s="20"/>
      <c r="H158" s="31"/>
      <c r="I158" s="20"/>
      <c r="K158" s="32"/>
      <c r="L158" s="20"/>
      <c r="N158" s="31"/>
      <c r="O158" s="20"/>
      <c r="Q158" s="31"/>
      <c r="R158" s="15"/>
      <c r="T158" s="31"/>
      <c r="U158" s="20"/>
      <c r="W158" s="30"/>
      <c r="X158" s="15"/>
      <c r="Z158" s="30"/>
      <c r="AA158" s="15"/>
      <c r="AC158" s="30"/>
      <c r="AD158" s="15"/>
      <c r="AF158" s="31"/>
      <c r="AG158" s="30"/>
      <c r="AI158" s="30"/>
      <c r="AJ158" s="15"/>
      <c r="AL158" s="31"/>
      <c r="AM158" s="15"/>
      <c r="AO158" s="31"/>
      <c r="AP158" s="15"/>
      <c r="AR158" s="31"/>
    </row>
    <row r="159" spans="3:44" x14ac:dyDescent="0.25">
      <c r="C159" s="15"/>
      <c r="E159" s="31"/>
      <c r="F159" s="20"/>
      <c r="H159" s="31"/>
      <c r="I159" s="20"/>
      <c r="K159" s="32"/>
      <c r="L159" s="20"/>
      <c r="N159" s="31"/>
      <c r="O159" s="20"/>
      <c r="Q159" s="31"/>
      <c r="R159" s="15"/>
      <c r="T159" s="31"/>
      <c r="U159" s="20"/>
      <c r="W159" s="30"/>
      <c r="X159" s="15"/>
      <c r="Z159" s="30"/>
      <c r="AA159" s="15"/>
      <c r="AC159" s="30"/>
      <c r="AD159" s="15"/>
      <c r="AF159" s="31"/>
      <c r="AG159" s="30"/>
      <c r="AI159" s="30"/>
      <c r="AJ159" s="15"/>
      <c r="AL159" s="31"/>
      <c r="AM159" s="15"/>
      <c r="AO159" s="31"/>
      <c r="AP159" s="15"/>
      <c r="AR159" s="31"/>
    </row>
    <row r="160" spans="3:44" x14ac:dyDescent="0.25">
      <c r="C160" s="15"/>
      <c r="E160" s="31"/>
      <c r="F160" s="20"/>
      <c r="H160" s="31"/>
      <c r="I160" s="20"/>
      <c r="K160" s="32"/>
      <c r="L160" s="20"/>
      <c r="N160" s="31"/>
      <c r="O160" s="20"/>
      <c r="Q160" s="31"/>
      <c r="R160" s="15"/>
      <c r="T160" s="31"/>
      <c r="U160" s="20"/>
      <c r="W160" s="30"/>
      <c r="X160" s="15"/>
      <c r="Z160" s="30"/>
      <c r="AA160" s="15"/>
      <c r="AC160" s="30"/>
      <c r="AD160" s="15"/>
      <c r="AF160" s="31"/>
      <c r="AG160" s="30"/>
      <c r="AI160" s="30"/>
      <c r="AJ160" s="15"/>
      <c r="AL160" s="31"/>
      <c r="AM160" s="15"/>
      <c r="AO160" s="31"/>
      <c r="AP160" s="15"/>
      <c r="AR160" s="31"/>
    </row>
    <row r="161" spans="3:44" x14ac:dyDescent="0.25">
      <c r="C161" s="15"/>
      <c r="E161" s="31"/>
      <c r="F161" s="20"/>
      <c r="H161" s="31"/>
      <c r="I161" s="20"/>
      <c r="K161" s="32"/>
      <c r="L161" s="20"/>
      <c r="N161" s="31"/>
      <c r="O161" s="20"/>
      <c r="Q161" s="31"/>
      <c r="R161" s="15"/>
      <c r="T161" s="31"/>
      <c r="U161" s="20"/>
      <c r="W161" s="30"/>
      <c r="X161" s="15"/>
      <c r="Z161" s="30"/>
      <c r="AA161" s="15"/>
      <c r="AC161" s="30"/>
      <c r="AD161" s="15"/>
      <c r="AF161" s="31"/>
      <c r="AG161" s="30"/>
      <c r="AI161" s="30"/>
      <c r="AJ161" s="15"/>
      <c r="AL161" s="31"/>
      <c r="AM161" s="15"/>
      <c r="AO161" s="31"/>
      <c r="AP161" s="15"/>
      <c r="AR161" s="31"/>
    </row>
    <row r="162" spans="3:44" x14ac:dyDescent="0.25">
      <c r="C162" s="15"/>
      <c r="E162" s="31"/>
      <c r="F162" s="20"/>
      <c r="H162" s="31"/>
      <c r="I162" s="20"/>
      <c r="K162" s="32"/>
      <c r="L162" s="20"/>
      <c r="N162" s="31"/>
      <c r="O162" s="20"/>
      <c r="Q162" s="31"/>
      <c r="R162" s="15"/>
      <c r="T162" s="31"/>
      <c r="U162" s="20"/>
      <c r="W162" s="30"/>
      <c r="X162" s="15"/>
      <c r="Z162" s="30"/>
      <c r="AA162" s="15"/>
      <c r="AC162" s="30"/>
      <c r="AD162" s="15"/>
      <c r="AF162" s="31"/>
      <c r="AG162" s="30"/>
      <c r="AI162" s="30"/>
      <c r="AJ162" s="15"/>
      <c r="AL162" s="31"/>
      <c r="AM162" s="15"/>
      <c r="AO162" s="31"/>
      <c r="AP162" s="15"/>
      <c r="AR162" s="31"/>
    </row>
    <row r="163" spans="3:44" x14ac:dyDescent="0.25">
      <c r="C163" s="15"/>
      <c r="E163" s="31"/>
      <c r="F163" s="20"/>
      <c r="H163" s="31"/>
      <c r="I163" s="20"/>
      <c r="K163" s="32"/>
      <c r="L163" s="20"/>
      <c r="N163" s="31"/>
      <c r="O163" s="20"/>
      <c r="Q163" s="31"/>
      <c r="R163" s="15"/>
      <c r="T163" s="31"/>
      <c r="U163" s="20"/>
      <c r="W163" s="30"/>
      <c r="X163" s="15"/>
      <c r="Z163" s="30"/>
      <c r="AA163" s="15"/>
      <c r="AC163" s="30"/>
      <c r="AD163" s="15"/>
      <c r="AF163" s="31"/>
      <c r="AG163" s="30"/>
      <c r="AI163" s="30"/>
      <c r="AJ163" s="15"/>
      <c r="AL163" s="31"/>
      <c r="AM163" s="15"/>
      <c r="AO163" s="31"/>
      <c r="AP163" s="15"/>
      <c r="AR163" s="31"/>
    </row>
    <row r="164" spans="3:44" x14ac:dyDescent="0.25">
      <c r="C164" s="15"/>
      <c r="E164" s="31"/>
      <c r="F164" s="20"/>
      <c r="H164" s="31"/>
      <c r="I164" s="20"/>
      <c r="K164" s="32"/>
      <c r="L164" s="20"/>
      <c r="N164" s="31"/>
      <c r="O164" s="20"/>
      <c r="Q164" s="31"/>
      <c r="R164" s="15"/>
      <c r="T164" s="31"/>
      <c r="U164" s="20"/>
      <c r="W164" s="30"/>
      <c r="X164" s="15"/>
      <c r="Z164" s="30"/>
      <c r="AA164" s="15"/>
      <c r="AC164" s="30"/>
      <c r="AD164" s="15"/>
      <c r="AF164" s="31"/>
      <c r="AG164" s="30"/>
      <c r="AI164" s="30"/>
      <c r="AJ164" s="15"/>
      <c r="AL164" s="31"/>
      <c r="AM164" s="15"/>
      <c r="AO164" s="31"/>
      <c r="AP164" s="15"/>
      <c r="AR164" s="31"/>
    </row>
    <row r="165" spans="3:44" x14ac:dyDescent="0.25">
      <c r="C165" s="15"/>
      <c r="E165" s="31"/>
      <c r="F165" s="20"/>
      <c r="H165" s="31"/>
      <c r="I165" s="20"/>
      <c r="K165" s="32"/>
      <c r="L165" s="20"/>
      <c r="N165" s="31"/>
      <c r="O165" s="20"/>
      <c r="Q165" s="31"/>
      <c r="R165" s="15"/>
      <c r="T165" s="31"/>
      <c r="U165" s="20"/>
      <c r="W165" s="30"/>
      <c r="X165" s="15"/>
      <c r="Z165" s="30"/>
      <c r="AA165" s="15"/>
      <c r="AC165" s="30"/>
      <c r="AD165" s="15"/>
      <c r="AF165" s="31"/>
      <c r="AG165" s="30"/>
      <c r="AI165" s="30"/>
      <c r="AJ165" s="15"/>
      <c r="AL165" s="31"/>
      <c r="AM165" s="15"/>
      <c r="AO165" s="31"/>
      <c r="AP165" s="15"/>
      <c r="AR165" s="31"/>
    </row>
    <row r="166" spans="3:44" x14ac:dyDescent="0.25">
      <c r="C166" s="15"/>
      <c r="E166" s="31"/>
      <c r="F166" s="20"/>
      <c r="H166" s="31"/>
      <c r="I166" s="20"/>
      <c r="K166" s="32"/>
      <c r="L166" s="20"/>
      <c r="N166" s="31"/>
      <c r="O166" s="20"/>
      <c r="Q166" s="31"/>
      <c r="R166" s="15"/>
      <c r="T166" s="31"/>
      <c r="U166" s="20"/>
      <c r="W166" s="30"/>
      <c r="X166" s="15"/>
      <c r="Z166" s="30"/>
      <c r="AA166" s="15"/>
      <c r="AC166" s="30"/>
      <c r="AD166" s="15"/>
      <c r="AF166" s="31"/>
      <c r="AG166" s="30"/>
      <c r="AI166" s="30"/>
      <c r="AJ166" s="15"/>
      <c r="AL166" s="31"/>
      <c r="AM166" s="15"/>
      <c r="AO166" s="31"/>
      <c r="AP166" s="15"/>
      <c r="AR166" s="31"/>
    </row>
    <row r="167" spans="3:44" x14ac:dyDescent="0.25">
      <c r="C167" s="15"/>
      <c r="E167" s="31"/>
      <c r="F167" s="20"/>
      <c r="H167" s="31"/>
      <c r="I167" s="20"/>
      <c r="K167" s="32"/>
      <c r="L167" s="20"/>
      <c r="N167" s="31"/>
      <c r="O167" s="20"/>
      <c r="Q167" s="31"/>
      <c r="R167" s="15"/>
      <c r="T167" s="31"/>
      <c r="U167" s="20"/>
      <c r="W167" s="30"/>
      <c r="X167" s="15"/>
      <c r="Z167" s="30"/>
      <c r="AA167" s="15"/>
      <c r="AC167" s="30"/>
      <c r="AD167" s="15"/>
      <c r="AF167" s="31"/>
      <c r="AG167" s="30"/>
      <c r="AI167" s="30"/>
      <c r="AJ167" s="15"/>
      <c r="AL167" s="31"/>
      <c r="AM167" s="15"/>
      <c r="AO167" s="31"/>
      <c r="AP167" s="15"/>
      <c r="AR167" s="31"/>
    </row>
    <row r="168" spans="3:44" x14ac:dyDescent="0.25">
      <c r="C168" s="15"/>
      <c r="E168" s="31"/>
      <c r="F168" s="20"/>
      <c r="H168" s="31"/>
      <c r="I168" s="20"/>
      <c r="K168" s="32"/>
      <c r="L168" s="20"/>
      <c r="N168" s="31"/>
      <c r="O168" s="20"/>
      <c r="Q168" s="31"/>
      <c r="R168" s="15"/>
      <c r="T168" s="31"/>
      <c r="U168" s="20"/>
      <c r="W168" s="30"/>
      <c r="X168" s="15"/>
      <c r="Z168" s="30"/>
      <c r="AA168" s="15"/>
      <c r="AC168" s="30"/>
      <c r="AD168" s="15"/>
      <c r="AF168" s="31"/>
      <c r="AG168" s="30"/>
      <c r="AI168" s="30"/>
      <c r="AJ168" s="15"/>
      <c r="AL168" s="31"/>
      <c r="AM168" s="15"/>
      <c r="AO168" s="31"/>
      <c r="AP168" s="15"/>
      <c r="AR168" s="31"/>
    </row>
    <row r="169" spans="3:44" x14ac:dyDescent="0.25">
      <c r="C169" s="15"/>
      <c r="E169" s="31"/>
      <c r="F169" s="20"/>
      <c r="H169" s="31"/>
      <c r="I169" s="20"/>
      <c r="K169" s="32"/>
      <c r="L169" s="20"/>
      <c r="N169" s="31"/>
      <c r="O169" s="20"/>
      <c r="Q169" s="31"/>
      <c r="R169" s="15"/>
      <c r="T169" s="31"/>
      <c r="U169" s="20"/>
      <c r="W169" s="30"/>
      <c r="X169" s="15"/>
      <c r="Z169" s="30"/>
      <c r="AA169" s="15"/>
      <c r="AC169" s="30"/>
      <c r="AD169" s="15"/>
      <c r="AF169" s="31"/>
      <c r="AG169" s="30"/>
      <c r="AI169" s="30"/>
      <c r="AJ169" s="15"/>
      <c r="AL169" s="31"/>
      <c r="AM169" s="15"/>
      <c r="AO169" s="31"/>
      <c r="AP169" s="15"/>
      <c r="AR169" s="31"/>
    </row>
    <row r="170" spans="3:44" x14ac:dyDescent="0.25">
      <c r="C170" s="15"/>
      <c r="E170" s="31"/>
      <c r="F170" s="20"/>
      <c r="H170" s="31"/>
      <c r="I170" s="20"/>
      <c r="K170" s="32"/>
      <c r="L170" s="20"/>
      <c r="N170" s="31"/>
      <c r="O170" s="20"/>
      <c r="Q170" s="31"/>
      <c r="R170" s="15"/>
      <c r="T170" s="31"/>
      <c r="U170" s="20"/>
      <c r="W170" s="30"/>
      <c r="X170" s="15"/>
      <c r="Z170" s="30"/>
      <c r="AA170" s="15"/>
      <c r="AC170" s="30"/>
      <c r="AD170" s="15"/>
      <c r="AF170" s="31"/>
      <c r="AG170" s="30"/>
      <c r="AI170" s="30"/>
      <c r="AJ170" s="15"/>
      <c r="AL170" s="31"/>
      <c r="AM170" s="15"/>
      <c r="AO170" s="31"/>
      <c r="AP170" s="15"/>
      <c r="AR170" s="31"/>
    </row>
    <row r="171" spans="3:44" x14ac:dyDescent="0.25">
      <c r="C171" s="15"/>
      <c r="E171" s="31"/>
      <c r="F171" s="20"/>
      <c r="H171" s="31"/>
      <c r="I171" s="20"/>
      <c r="K171" s="32"/>
      <c r="L171" s="20"/>
      <c r="N171" s="31"/>
      <c r="O171" s="20"/>
      <c r="Q171" s="31"/>
      <c r="R171" s="15"/>
      <c r="T171" s="31"/>
      <c r="U171" s="20"/>
      <c r="W171" s="30"/>
      <c r="X171" s="15"/>
      <c r="Z171" s="30"/>
      <c r="AA171" s="15"/>
      <c r="AC171" s="30"/>
      <c r="AD171" s="15"/>
      <c r="AF171" s="31"/>
      <c r="AG171" s="30"/>
      <c r="AI171" s="30"/>
      <c r="AJ171" s="15"/>
      <c r="AL171" s="31"/>
      <c r="AM171" s="15"/>
      <c r="AO171" s="31"/>
      <c r="AP171" s="15"/>
      <c r="AR171" s="31"/>
    </row>
    <row r="172" spans="3:44" x14ac:dyDescent="0.25">
      <c r="C172" s="15"/>
      <c r="E172" s="31"/>
      <c r="F172" s="20"/>
      <c r="H172" s="31"/>
      <c r="I172" s="20"/>
      <c r="K172" s="32"/>
      <c r="L172" s="20"/>
      <c r="N172" s="31"/>
      <c r="O172" s="20"/>
      <c r="Q172" s="31"/>
      <c r="R172" s="15"/>
      <c r="T172" s="31"/>
      <c r="U172" s="20"/>
      <c r="W172" s="30"/>
      <c r="X172" s="15"/>
      <c r="Z172" s="30"/>
      <c r="AA172" s="15"/>
      <c r="AC172" s="30"/>
      <c r="AD172" s="15"/>
      <c r="AF172" s="31"/>
      <c r="AG172" s="30"/>
      <c r="AI172" s="30"/>
      <c r="AJ172" s="15"/>
      <c r="AL172" s="31"/>
      <c r="AM172" s="15"/>
      <c r="AO172" s="31"/>
      <c r="AP172" s="15"/>
      <c r="AR172" s="31"/>
    </row>
    <row r="173" spans="3:44" x14ac:dyDescent="0.25">
      <c r="C173" s="15"/>
      <c r="E173" s="31"/>
      <c r="F173" s="20"/>
      <c r="H173" s="31"/>
      <c r="I173" s="20"/>
      <c r="K173" s="32"/>
      <c r="L173" s="20"/>
      <c r="N173" s="31"/>
      <c r="O173" s="20"/>
      <c r="Q173" s="31"/>
      <c r="R173" s="15"/>
      <c r="T173" s="31"/>
      <c r="U173" s="20"/>
      <c r="W173" s="30"/>
      <c r="X173" s="15"/>
      <c r="Z173" s="30"/>
      <c r="AA173" s="15"/>
      <c r="AC173" s="30"/>
      <c r="AD173" s="15"/>
      <c r="AF173" s="31"/>
      <c r="AG173" s="30"/>
      <c r="AI173" s="30"/>
      <c r="AJ173" s="15"/>
      <c r="AL173" s="31"/>
      <c r="AM173" s="15"/>
      <c r="AO173" s="31"/>
      <c r="AP173" s="15"/>
      <c r="AR173" s="31"/>
    </row>
    <row r="174" spans="3:44" x14ac:dyDescent="0.25">
      <c r="C174" s="15"/>
      <c r="E174" s="31"/>
      <c r="F174" s="20"/>
      <c r="H174" s="31"/>
      <c r="I174" s="20"/>
      <c r="K174" s="32"/>
      <c r="L174" s="20"/>
      <c r="N174" s="31"/>
      <c r="O174" s="20"/>
      <c r="Q174" s="31"/>
      <c r="R174" s="15"/>
      <c r="T174" s="31"/>
      <c r="U174" s="20"/>
      <c r="W174" s="30"/>
      <c r="X174" s="15"/>
      <c r="Z174" s="30"/>
      <c r="AA174" s="15"/>
      <c r="AC174" s="30"/>
      <c r="AD174" s="15"/>
      <c r="AF174" s="31"/>
      <c r="AG174" s="30"/>
      <c r="AI174" s="30"/>
      <c r="AJ174" s="15"/>
      <c r="AL174" s="31"/>
      <c r="AM174" s="15"/>
      <c r="AO174" s="31"/>
      <c r="AP174" s="15"/>
      <c r="AR174" s="31"/>
    </row>
    <row r="175" spans="3:44" x14ac:dyDescent="0.25">
      <c r="C175" s="15"/>
      <c r="E175" s="31"/>
      <c r="F175" s="20"/>
      <c r="H175" s="31"/>
      <c r="I175" s="20"/>
      <c r="K175" s="32"/>
      <c r="L175" s="20"/>
      <c r="N175" s="31"/>
      <c r="O175" s="20"/>
      <c r="Q175" s="31"/>
      <c r="R175" s="15"/>
      <c r="T175" s="31"/>
      <c r="U175" s="20"/>
      <c r="W175" s="30"/>
      <c r="X175" s="15"/>
      <c r="Z175" s="30"/>
      <c r="AA175" s="15"/>
      <c r="AC175" s="30"/>
      <c r="AD175" s="15"/>
      <c r="AF175" s="31"/>
      <c r="AG175" s="30"/>
      <c r="AI175" s="30"/>
      <c r="AJ175" s="15"/>
      <c r="AL175" s="31"/>
      <c r="AM175" s="15"/>
      <c r="AO175" s="31"/>
      <c r="AP175" s="15"/>
      <c r="AR175" s="31"/>
    </row>
    <row r="176" spans="3:44" x14ac:dyDescent="0.25">
      <c r="C176" s="15"/>
      <c r="E176" s="31"/>
      <c r="F176" s="20"/>
      <c r="H176" s="31"/>
      <c r="I176" s="20"/>
      <c r="K176" s="32"/>
      <c r="L176" s="20"/>
      <c r="N176" s="31"/>
      <c r="O176" s="20"/>
      <c r="Q176" s="31"/>
      <c r="R176" s="15"/>
      <c r="T176" s="31"/>
      <c r="U176" s="20"/>
      <c r="W176" s="30"/>
      <c r="X176" s="15"/>
      <c r="Z176" s="30"/>
      <c r="AA176" s="15"/>
      <c r="AC176" s="30"/>
      <c r="AD176" s="15"/>
      <c r="AF176" s="31"/>
      <c r="AG176" s="30"/>
      <c r="AI176" s="30"/>
      <c r="AJ176" s="15"/>
      <c r="AL176" s="31"/>
      <c r="AM176" s="15"/>
      <c r="AO176" s="31"/>
      <c r="AP176" s="15"/>
      <c r="AR176" s="31"/>
    </row>
    <row r="177" spans="3:44" x14ac:dyDescent="0.25">
      <c r="C177" s="15"/>
      <c r="E177" s="31"/>
      <c r="F177" s="20"/>
      <c r="H177" s="31"/>
      <c r="I177" s="20"/>
      <c r="K177" s="32"/>
      <c r="L177" s="20"/>
      <c r="N177" s="31"/>
      <c r="O177" s="20"/>
      <c r="Q177" s="31"/>
      <c r="R177" s="15"/>
      <c r="T177" s="31"/>
      <c r="U177" s="20"/>
      <c r="W177" s="30"/>
      <c r="X177" s="15"/>
      <c r="Z177" s="30"/>
      <c r="AA177" s="15"/>
      <c r="AC177" s="30"/>
      <c r="AD177" s="15"/>
      <c r="AF177" s="31"/>
      <c r="AG177" s="30"/>
      <c r="AI177" s="30"/>
      <c r="AJ177" s="15"/>
      <c r="AL177" s="31"/>
      <c r="AM177" s="15"/>
      <c r="AO177" s="31"/>
      <c r="AP177" s="15"/>
      <c r="AR177" s="31"/>
    </row>
    <row r="178" spans="3:44" x14ac:dyDescent="0.25">
      <c r="C178" s="15"/>
      <c r="E178" s="31"/>
      <c r="F178" s="20"/>
      <c r="H178" s="31"/>
      <c r="I178" s="20"/>
      <c r="K178" s="32"/>
      <c r="L178" s="20"/>
      <c r="N178" s="31"/>
      <c r="O178" s="20"/>
      <c r="Q178" s="31"/>
      <c r="R178" s="15"/>
      <c r="T178" s="31"/>
      <c r="U178" s="20"/>
      <c r="W178" s="30"/>
      <c r="X178" s="15"/>
      <c r="Z178" s="30"/>
      <c r="AA178" s="15"/>
      <c r="AC178" s="30"/>
      <c r="AD178" s="15"/>
      <c r="AF178" s="31"/>
      <c r="AG178" s="30"/>
      <c r="AI178" s="30"/>
      <c r="AJ178" s="15"/>
      <c r="AL178" s="31"/>
      <c r="AM178" s="15"/>
      <c r="AO178" s="31"/>
      <c r="AP178" s="15"/>
      <c r="AR178" s="31"/>
    </row>
    <row r="179" spans="3:44" x14ac:dyDescent="0.25">
      <c r="C179" s="15"/>
      <c r="E179" s="31"/>
      <c r="F179" s="20"/>
      <c r="H179" s="31"/>
      <c r="I179" s="20"/>
      <c r="K179" s="32"/>
      <c r="L179" s="20"/>
      <c r="N179" s="31"/>
      <c r="O179" s="20"/>
      <c r="Q179" s="31"/>
      <c r="R179" s="15"/>
      <c r="T179" s="31"/>
      <c r="U179" s="20"/>
      <c r="W179" s="30"/>
      <c r="X179" s="15"/>
      <c r="Z179" s="30"/>
      <c r="AA179" s="15"/>
      <c r="AC179" s="30"/>
      <c r="AD179" s="15"/>
      <c r="AF179" s="31"/>
      <c r="AG179" s="30"/>
      <c r="AI179" s="30"/>
      <c r="AJ179" s="15"/>
      <c r="AL179" s="31"/>
      <c r="AM179" s="15"/>
      <c r="AO179" s="31"/>
      <c r="AP179" s="15"/>
      <c r="AR179" s="31"/>
    </row>
    <row r="180" spans="3:44" x14ac:dyDescent="0.25">
      <c r="C180" s="15"/>
      <c r="E180" s="31"/>
      <c r="F180" s="20"/>
      <c r="H180" s="31"/>
      <c r="I180" s="20"/>
      <c r="K180" s="32"/>
      <c r="L180" s="20"/>
      <c r="N180" s="31"/>
      <c r="O180" s="20"/>
      <c r="Q180" s="31"/>
      <c r="R180" s="15"/>
      <c r="T180" s="31"/>
      <c r="U180" s="20"/>
      <c r="W180" s="30"/>
      <c r="X180" s="15"/>
      <c r="Z180" s="30"/>
      <c r="AA180" s="15"/>
      <c r="AC180" s="30"/>
      <c r="AD180" s="15"/>
      <c r="AF180" s="31"/>
      <c r="AG180" s="30"/>
      <c r="AI180" s="30"/>
      <c r="AJ180" s="15"/>
      <c r="AL180" s="31"/>
      <c r="AM180" s="15"/>
      <c r="AO180" s="31"/>
      <c r="AP180" s="15"/>
      <c r="AR180" s="31"/>
    </row>
    <row r="181" spans="3:44" x14ac:dyDescent="0.25">
      <c r="C181" s="15"/>
      <c r="E181" s="31"/>
      <c r="F181" s="20"/>
      <c r="H181" s="31"/>
      <c r="I181" s="20"/>
      <c r="K181" s="32"/>
      <c r="L181" s="20"/>
      <c r="N181" s="31"/>
      <c r="O181" s="20"/>
      <c r="Q181" s="31"/>
      <c r="R181" s="15"/>
      <c r="T181" s="31"/>
      <c r="U181" s="20"/>
      <c r="W181" s="30"/>
      <c r="X181" s="15"/>
      <c r="Z181" s="30"/>
      <c r="AA181" s="15"/>
      <c r="AC181" s="30"/>
      <c r="AD181" s="15"/>
      <c r="AF181" s="31"/>
      <c r="AG181" s="30"/>
      <c r="AI181" s="30"/>
      <c r="AJ181" s="15"/>
      <c r="AL181" s="31"/>
      <c r="AM181" s="15"/>
      <c r="AO181" s="31"/>
      <c r="AP181" s="15"/>
      <c r="AR181" s="31"/>
    </row>
    <row r="182" spans="3:44" x14ac:dyDescent="0.25">
      <c r="C182" s="15"/>
      <c r="E182" s="31"/>
      <c r="F182" s="20"/>
      <c r="H182" s="31"/>
      <c r="I182" s="20"/>
      <c r="K182" s="32"/>
      <c r="L182" s="20"/>
      <c r="N182" s="31"/>
      <c r="O182" s="20"/>
      <c r="Q182" s="31"/>
      <c r="R182" s="15"/>
      <c r="T182" s="31"/>
      <c r="U182" s="20"/>
      <c r="W182" s="30"/>
      <c r="X182" s="15"/>
      <c r="Z182" s="30"/>
      <c r="AA182" s="15"/>
      <c r="AC182" s="30"/>
      <c r="AD182" s="15"/>
      <c r="AF182" s="31"/>
      <c r="AG182" s="30"/>
      <c r="AI182" s="30"/>
      <c r="AJ182" s="15"/>
      <c r="AL182" s="31"/>
      <c r="AM182" s="15"/>
      <c r="AO182" s="31"/>
      <c r="AP182" s="15"/>
      <c r="AR182" s="31"/>
    </row>
    <row r="183" spans="3:44" x14ac:dyDescent="0.25">
      <c r="C183" s="15"/>
      <c r="E183" s="31"/>
      <c r="F183" s="20"/>
      <c r="H183" s="31"/>
      <c r="I183" s="20"/>
      <c r="K183" s="32"/>
      <c r="L183" s="20"/>
      <c r="N183" s="31"/>
      <c r="O183" s="20"/>
      <c r="Q183" s="31"/>
      <c r="R183" s="15"/>
      <c r="T183" s="31"/>
      <c r="U183" s="20"/>
      <c r="W183" s="30"/>
      <c r="X183" s="15"/>
      <c r="Z183" s="30"/>
      <c r="AA183" s="15"/>
      <c r="AC183" s="30"/>
      <c r="AD183" s="15"/>
      <c r="AF183" s="31"/>
      <c r="AG183" s="30"/>
      <c r="AI183" s="30"/>
      <c r="AJ183" s="15"/>
      <c r="AL183" s="31"/>
      <c r="AM183" s="15"/>
      <c r="AO183" s="31"/>
      <c r="AP183" s="15"/>
      <c r="AR183" s="31"/>
    </row>
    <row r="184" spans="3:44" x14ac:dyDescent="0.25">
      <c r="C184" s="15"/>
      <c r="E184" s="31"/>
      <c r="F184" s="20"/>
      <c r="H184" s="31"/>
      <c r="I184" s="20"/>
      <c r="K184" s="32"/>
      <c r="L184" s="20"/>
      <c r="N184" s="31"/>
      <c r="O184" s="20"/>
      <c r="Q184" s="31"/>
      <c r="R184" s="15"/>
      <c r="T184" s="31"/>
      <c r="U184" s="20"/>
      <c r="W184" s="30"/>
      <c r="X184" s="15"/>
      <c r="Z184" s="30"/>
      <c r="AA184" s="15"/>
      <c r="AC184" s="30"/>
      <c r="AD184" s="15"/>
      <c r="AF184" s="31"/>
      <c r="AG184" s="30"/>
      <c r="AI184" s="30"/>
      <c r="AJ184" s="15"/>
      <c r="AL184" s="31"/>
      <c r="AM184" s="15"/>
      <c r="AO184" s="31"/>
      <c r="AP184" s="15"/>
      <c r="AR184" s="31"/>
    </row>
    <row r="185" spans="3:44" x14ac:dyDescent="0.25">
      <c r="C185" s="15"/>
      <c r="E185" s="31"/>
      <c r="F185" s="20"/>
      <c r="H185" s="31"/>
      <c r="I185" s="20"/>
      <c r="K185" s="32"/>
      <c r="L185" s="20"/>
      <c r="N185" s="31"/>
      <c r="O185" s="20"/>
      <c r="Q185" s="31"/>
      <c r="R185" s="15"/>
      <c r="T185" s="31"/>
      <c r="U185" s="20"/>
      <c r="W185" s="30"/>
      <c r="X185" s="15"/>
      <c r="Z185" s="30"/>
      <c r="AA185" s="15"/>
      <c r="AC185" s="30"/>
      <c r="AD185" s="15"/>
      <c r="AF185" s="31"/>
      <c r="AG185" s="30"/>
      <c r="AI185" s="30"/>
      <c r="AJ185" s="15"/>
      <c r="AL185" s="31"/>
      <c r="AM185" s="15"/>
      <c r="AO185" s="31"/>
      <c r="AP185" s="15"/>
      <c r="AR185" s="31"/>
    </row>
    <row r="186" spans="3:44" x14ac:dyDescent="0.25">
      <c r="C186" s="15"/>
      <c r="E186" s="31"/>
      <c r="F186" s="20"/>
      <c r="H186" s="31"/>
      <c r="I186" s="20"/>
      <c r="K186" s="32"/>
      <c r="L186" s="20"/>
      <c r="N186" s="31"/>
      <c r="O186" s="20"/>
      <c r="Q186" s="31"/>
      <c r="R186" s="15"/>
      <c r="T186" s="31"/>
      <c r="U186" s="20"/>
      <c r="W186" s="30"/>
      <c r="X186" s="15"/>
      <c r="Z186" s="30"/>
      <c r="AA186" s="15"/>
      <c r="AC186" s="30"/>
      <c r="AD186" s="15"/>
      <c r="AF186" s="31"/>
      <c r="AG186" s="30"/>
      <c r="AI186" s="30"/>
      <c r="AJ186" s="15"/>
      <c r="AL186" s="31"/>
      <c r="AM186" s="15"/>
      <c r="AO186" s="31"/>
      <c r="AP186" s="15"/>
      <c r="AR186" s="31"/>
    </row>
    <row r="187" spans="3:44" x14ac:dyDescent="0.25">
      <c r="C187" s="15"/>
      <c r="E187" s="31"/>
      <c r="F187" s="20"/>
      <c r="H187" s="31"/>
      <c r="I187" s="20"/>
      <c r="K187" s="32"/>
      <c r="L187" s="20"/>
      <c r="N187" s="31"/>
      <c r="O187" s="20"/>
      <c r="Q187" s="31"/>
      <c r="R187" s="15"/>
      <c r="T187" s="31"/>
      <c r="U187" s="20"/>
      <c r="W187" s="30"/>
      <c r="X187" s="15"/>
      <c r="Z187" s="30"/>
      <c r="AA187" s="15"/>
      <c r="AC187" s="30"/>
      <c r="AD187" s="15"/>
      <c r="AF187" s="31"/>
      <c r="AG187" s="30"/>
      <c r="AI187" s="30"/>
      <c r="AJ187" s="15"/>
      <c r="AL187" s="31"/>
      <c r="AM187" s="15"/>
      <c r="AO187" s="31"/>
      <c r="AP187" s="15"/>
      <c r="AR187" s="31"/>
    </row>
    <row r="188" spans="3:44" x14ac:dyDescent="0.25">
      <c r="C188" s="15"/>
      <c r="E188" s="31"/>
      <c r="F188" s="20"/>
      <c r="H188" s="31"/>
      <c r="I188" s="20"/>
      <c r="K188" s="32"/>
      <c r="L188" s="20"/>
      <c r="N188" s="31"/>
      <c r="O188" s="20"/>
      <c r="Q188" s="31"/>
      <c r="R188" s="15"/>
      <c r="T188" s="31"/>
      <c r="U188" s="20"/>
      <c r="W188" s="30"/>
      <c r="X188" s="15"/>
      <c r="Z188" s="30"/>
      <c r="AA188" s="15"/>
      <c r="AC188" s="30"/>
      <c r="AD188" s="15"/>
      <c r="AF188" s="31"/>
      <c r="AG188" s="30"/>
      <c r="AI188" s="30"/>
      <c r="AJ188" s="15"/>
      <c r="AL188" s="31"/>
      <c r="AM188" s="15"/>
      <c r="AO188" s="31"/>
      <c r="AP188" s="15"/>
      <c r="AR188" s="31"/>
    </row>
    <row r="189" spans="3:44" x14ac:dyDescent="0.25">
      <c r="C189" s="15"/>
      <c r="E189" s="31"/>
      <c r="F189" s="20"/>
      <c r="H189" s="31"/>
      <c r="I189" s="20"/>
      <c r="K189" s="32"/>
      <c r="L189" s="20"/>
      <c r="N189" s="31"/>
      <c r="O189" s="20"/>
      <c r="Q189" s="31"/>
      <c r="R189" s="15"/>
      <c r="T189" s="31"/>
      <c r="U189" s="20"/>
      <c r="W189" s="30"/>
      <c r="X189" s="15"/>
      <c r="Z189" s="30"/>
      <c r="AA189" s="15"/>
      <c r="AC189" s="30"/>
      <c r="AD189" s="15"/>
      <c r="AF189" s="31"/>
      <c r="AG189" s="30"/>
      <c r="AI189" s="30"/>
      <c r="AJ189" s="15"/>
      <c r="AL189" s="31"/>
      <c r="AM189" s="15"/>
      <c r="AO189" s="31"/>
      <c r="AP189" s="15"/>
      <c r="AR189" s="31"/>
    </row>
    <row r="190" spans="3:44" x14ac:dyDescent="0.25">
      <c r="C190" s="15"/>
      <c r="E190" s="31"/>
      <c r="F190" s="20"/>
      <c r="H190" s="31"/>
      <c r="I190" s="20"/>
      <c r="K190" s="32"/>
      <c r="L190" s="20"/>
      <c r="N190" s="31"/>
      <c r="O190" s="20"/>
      <c r="Q190" s="31"/>
      <c r="R190" s="15"/>
      <c r="T190" s="31"/>
      <c r="U190" s="20"/>
      <c r="W190" s="30"/>
      <c r="X190" s="15"/>
      <c r="Z190" s="30"/>
      <c r="AA190" s="15"/>
      <c r="AC190" s="30"/>
      <c r="AD190" s="15"/>
      <c r="AF190" s="31"/>
      <c r="AG190" s="30"/>
      <c r="AI190" s="30"/>
      <c r="AJ190" s="15"/>
      <c r="AL190" s="31"/>
      <c r="AM190" s="15"/>
      <c r="AO190" s="31"/>
      <c r="AP190" s="15"/>
      <c r="AR190" s="31"/>
    </row>
    <row r="191" spans="3:44" x14ac:dyDescent="0.25">
      <c r="C191" s="15"/>
      <c r="E191" s="31"/>
      <c r="F191" s="20"/>
      <c r="H191" s="31"/>
      <c r="I191" s="20"/>
      <c r="K191" s="32"/>
      <c r="L191" s="20"/>
      <c r="N191" s="31"/>
      <c r="O191" s="20"/>
      <c r="Q191" s="31"/>
      <c r="R191" s="15"/>
      <c r="T191" s="31"/>
      <c r="U191" s="20"/>
      <c r="W191" s="30"/>
      <c r="X191" s="15"/>
      <c r="Z191" s="30"/>
      <c r="AA191" s="15"/>
      <c r="AC191" s="30"/>
      <c r="AD191" s="15"/>
      <c r="AF191" s="31"/>
      <c r="AG191" s="30"/>
      <c r="AI191" s="30"/>
      <c r="AJ191" s="15"/>
      <c r="AL191" s="31"/>
      <c r="AM191" s="15"/>
      <c r="AO191" s="31"/>
      <c r="AP191" s="15"/>
      <c r="AR191" s="31"/>
    </row>
    <row r="192" spans="3:44" x14ac:dyDescent="0.25">
      <c r="C192" s="15"/>
      <c r="E192" s="31"/>
      <c r="F192" s="20"/>
      <c r="H192" s="31"/>
      <c r="I192" s="20"/>
      <c r="K192" s="32"/>
      <c r="L192" s="20"/>
      <c r="N192" s="31"/>
      <c r="O192" s="20"/>
      <c r="Q192" s="31"/>
      <c r="R192" s="15"/>
      <c r="T192" s="31"/>
      <c r="U192" s="20"/>
      <c r="W192" s="30"/>
      <c r="X192" s="15"/>
      <c r="Z192" s="30"/>
      <c r="AA192" s="15"/>
      <c r="AC192" s="30"/>
      <c r="AD192" s="15"/>
      <c r="AF192" s="31"/>
      <c r="AG192" s="30"/>
      <c r="AI192" s="30"/>
      <c r="AJ192" s="15"/>
      <c r="AL192" s="31"/>
      <c r="AM192" s="15"/>
      <c r="AO192" s="31"/>
      <c r="AP192" s="15"/>
      <c r="AR192" s="31"/>
    </row>
    <row r="193" spans="3:44" x14ac:dyDescent="0.25">
      <c r="C193" s="15"/>
      <c r="E193" s="31"/>
      <c r="F193" s="20"/>
      <c r="H193" s="31"/>
      <c r="I193" s="20"/>
      <c r="K193" s="32"/>
      <c r="L193" s="20"/>
      <c r="N193" s="31"/>
      <c r="O193" s="20"/>
      <c r="Q193" s="31"/>
      <c r="R193" s="15"/>
      <c r="T193" s="31"/>
      <c r="U193" s="20"/>
      <c r="W193" s="30"/>
      <c r="X193" s="15"/>
      <c r="Z193" s="30"/>
      <c r="AA193" s="15"/>
      <c r="AC193" s="30"/>
      <c r="AD193" s="15"/>
      <c r="AF193" s="31"/>
      <c r="AG193" s="30"/>
      <c r="AI193" s="30"/>
      <c r="AJ193" s="15"/>
      <c r="AL193" s="31"/>
      <c r="AM193" s="15"/>
      <c r="AO193" s="31"/>
      <c r="AP193" s="15"/>
      <c r="AR193" s="31"/>
    </row>
    <row r="194" spans="3:44" x14ac:dyDescent="0.25">
      <c r="C194" s="15"/>
      <c r="E194" s="31"/>
      <c r="F194" s="20"/>
      <c r="H194" s="31"/>
      <c r="I194" s="20"/>
      <c r="K194" s="32"/>
      <c r="L194" s="20"/>
      <c r="N194" s="31"/>
      <c r="O194" s="20"/>
      <c r="Q194" s="31"/>
      <c r="R194" s="15"/>
      <c r="T194" s="31"/>
      <c r="U194" s="20"/>
      <c r="W194" s="30"/>
      <c r="X194" s="15"/>
      <c r="Z194" s="30"/>
      <c r="AA194" s="15"/>
      <c r="AC194" s="30"/>
      <c r="AD194" s="15"/>
      <c r="AF194" s="31"/>
      <c r="AG194" s="30"/>
      <c r="AI194" s="30"/>
      <c r="AJ194" s="15"/>
      <c r="AL194" s="31"/>
      <c r="AM194" s="15"/>
      <c r="AO194" s="31"/>
      <c r="AP194" s="15"/>
      <c r="AR194" s="31"/>
    </row>
    <row r="195" spans="3:44" x14ac:dyDescent="0.25">
      <c r="C195" s="15"/>
      <c r="E195" s="31"/>
      <c r="F195" s="20"/>
      <c r="H195" s="31"/>
      <c r="I195" s="20"/>
      <c r="K195" s="32"/>
      <c r="L195" s="20"/>
      <c r="N195" s="31"/>
      <c r="O195" s="20"/>
      <c r="Q195" s="31"/>
      <c r="R195" s="15"/>
      <c r="T195" s="31"/>
      <c r="U195" s="20"/>
      <c r="W195" s="30"/>
      <c r="X195" s="15"/>
      <c r="Z195" s="30"/>
      <c r="AA195" s="15"/>
      <c r="AC195" s="30"/>
      <c r="AD195" s="15"/>
      <c r="AF195" s="31"/>
      <c r="AG195" s="30"/>
      <c r="AI195" s="30"/>
      <c r="AJ195" s="15"/>
      <c r="AL195" s="31"/>
      <c r="AM195" s="15"/>
      <c r="AO195" s="31"/>
      <c r="AP195" s="15"/>
      <c r="AR195" s="31"/>
    </row>
    <row r="196" spans="3:44" x14ac:dyDescent="0.25">
      <c r="C196" s="15"/>
      <c r="E196" s="31"/>
      <c r="F196" s="20"/>
      <c r="H196" s="31"/>
      <c r="I196" s="20"/>
      <c r="K196" s="32"/>
      <c r="L196" s="20"/>
      <c r="N196" s="31"/>
      <c r="O196" s="20"/>
      <c r="Q196" s="31"/>
      <c r="R196" s="15"/>
      <c r="T196" s="31"/>
      <c r="U196" s="20"/>
      <c r="W196" s="30"/>
      <c r="X196" s="15"/>
      <c r="Z196" s="30"/>
      <c r="AA196" s="15"/>
      <c r="AC196" s="30"/>
      <c r="AD196" s="15"/>
      <c r="AF196" s="31"/>
      <c r="AG196" s="30"/>
      <c r="AI196" s="30"/>
      <c r="AJ196" s="15"/>
      <c r="AL196" s="31"/>
      <c r="AM196" s="15"/>
      <c r="AO196" s="31"/>
      <c r="AP196" s="15"/>
      <c r="AR196" s="31"/>
    </row>
    <row r="197" spans="3:44" x14ac:dyDescent="0.25">
      <c r="C197" s="15"/>
      <c r="E197" s="31"/>
      <c r="F197" s="20"/>
      <c r="H197" s="31"/>
      <c r="I197" s="20"/>
      <c r="K197" s="32"/>
      <c r="L197" s="20"/>
      <c r="N197" s="31"/>
      <c r="O197" s="20"/>
      <c r="Q197" s="31"/>
      <c r="R197" s="15"/>
      <c r="T197" s="31"/>
      <c r="U197" s="20"/>
      <c r="W197" s="30"/>
      <c r="X197" s="15"/>
      <c r="Z197" s="30"/>
      <c r="AA197" s="15"/>
      <c r="AC197" s="30"/>
      <c r="AD197" s="15"/>
      <c r="AF197" s="31"/>
      <c r="AG197" s="30"/>
      <c r="AI197" s="30"/>
      <c r="AJ197" s="15"/>
      <c r="AL197" s="31"/>
      <c r="AM197" s="15"/>
      <c r="AO197" s="31"/>
      <c r="AP197" s="15"/>
      <c r="AR197" s="31"/>
    </row>
    <row r="198" spans="3:44" x14ac:dyDescent="0.25">
      <c r="C198" s="15"/>
      <c r="E198" s="31"/>
      <c r="F198" s="20"/>
      <c r="H198" s="31"/>
      <c r="I198" s="20"/>
      <c r="K198" s="32"/>
      <c r="L198" s="20"/>
      <c r="N198" s="31"/>
      <c r="O198" s="20"/>
      <c r="Q198" s="31"/>
      <c r="R198" s="15"/>
      <c r="T198" s="31"/>
      <c r="U198" s="20"/>
      <c r="W198" s="30"/>
      <c r="X198" s="15"/>
      <c r="Z198" s="30"/>
      <c r="AA198" s="15"/>
      <c r="AC198" s="30"/>
      <c r="AD198" s="15"/>
      <c r="AF198" s="31"/>
      <c r="AG198" s="30"/>
      <c r="AI198" s="30"/>
      <c r="AJ198" s="15"/>
      <c r="AL198" s="31"/>
      <c r="AM198" s="15"/>
      <c r="AO198" s="31"/>
      <c r="AP198" s="15"/>
      <c r="AR198" s="31"/>
    </row>
    <row r="199" spans="3:44" x14ac:dyDescent="0.25">
      <c r="C199" s="15"/>
      <c r="E199" s="31"/>
      <c r="F199" s="20"/>
      <c r="H199" s="31"/>
      <c r="I199" s="20"/>
      <c r="K199" s="32"/>
      <c r="L199" s="20"/>
      <c r="N199" s="31"/>
      <c r="O199" s="20"/>
      <c r="Q199" s="31"/>
      <c r="R199" s="15"/>
      <c r="T199" s="31"/>
      <c r="U199" s="20"/>
      <c r="W199" s="30"/>
      <c r="X199" s="15"/>
      <c r="Z199" s="30"/>
      <c r="AA199" s="15"/>
      <c r="AC199" s="30"/>
      <c r="AD199" s="15"/>
      <c r="AF199" s="31"/>
      <c r="AG199" s="30"/>
      <c r="AI199" s="30"/>
      <c r="AJ199" s="15"/>
      <c r="AL199" s="31"/>
      <c r="AM199" s="15"/>
      <c r="AO199" s="31"/>
      <c r="AP199" s="15"/>
      <c r="AR199" s="31"/>
    </row>
    <row r="200" spans="3:44" x14ac:dyDescent="0.25">
      <c r="C200" s="15"/>
      <c r="E200" s="31"/>
      <c r="F200" s="20"/>
      <c r="H200" s="31"/>
      <c r="I200" s="20"/>
      <c r="K200" s="32"/>
      <c r="L200" s="20"/>
      <c r="N200" s="31"/>
      <c r="O200" s="20"/>
      <c r="Q200" s="31"/>
      <c r="R200" s="15"/>
      <c r="T200" s="31"/>
      <c r="U200" s="20"/>
      <c r="W200" s="30"/>
      <c r="X200" s="15"/>
      <c r="Z200" s="30"/>
      <c r="AA200" s="15"/>
      <c r="AC200" s="30"/>
      <c r="AD200" s="15"/>
      <c r="AF200" s="31"/>
      <c r="AG200" s="30"/>
      <c r="AI200" s="30"/>
      <c r="AJ200" s="15"/>
      <c r="AL200" s="31"/>
      <c r="AM200" s="15"/>
      <c r="AO200" s="31"/>
      <c r="AP200" s="15"/>
      <c r="AR200" s="31"/>
    </row>
    <row r="201" spans="3:44" x14ac:dyDescent="0.25">
      <c r="C201" s="15"/>
      <c r="E201" s="31"/>
      <c r="F201" s="20"/>
      <c r="H201" s="31"/>
      <c r="I201" s="20"/>
      <c r="K201" s="32"/>
      <c r="L201" s="20"/>
      <c r="N201" s="31"/>
      <c r="O201" s="20"/>
      <c r="Q201" s="31"/>
      <c r="R201" s="15"/>
      <c r="T201" s="31"/>
      <c r="U201" s="20"/>
      <c r="W201" s="30"/>
      <c r="X201" s="15"/>
      <c r="Z201" s="30"/>
      <c r="AA201" s="15"/>
      <c r="AC201" s="30"/>
      <c r="AD201" s="15"/>
      <c r="AF201" s="31"/>
      <c r="AG201" s="30"/>
      <c r="AI201" s="30"/>
      <c r="AJ201" s="15"/>
      <c r="AL201" s="31"/>
      <c r="AM201" s="15"/>
      <c r="AO201" s="31"/>
      <c r="AP201" s="15"/>
      <c r="AR201" s="31"/>
    </row>
    <row r="202" spans="3:44" x14ac:dyDescent="0.25">
      <c r="C202" s="15"/>
      <c r="E202" s="31"/>
      <c r="F202" s="20"/>
      <c r="H202" s="31"/>
      <c r="I202" s="20"/>
      <c r="K202" s="32"/>
      <c r="L202" s="20"/>
      <c r="N202" s="31"/>
      <c r="O202" s="20"/>
      <c r="Q202" s="31"/>
      <c r="R202" s="15"/>
      <c r="T202" s="31"/>
      <c r="U202" s="20"/>
      <c r="W202" s="30"/>
      <c r="X202" s="15"/>
      <c r="Z202" s="30"/>
      <c r="AA202" s="15"/>
      <c r="AC202" s="30"/>
      <c r="AD202" s="15"/>
      <c r="AF202" s="31"/>
      <c r="AG202" s="30"/>
      <c r="AI202" s="30"/>
      <c r="AJ202" s="15"/>
      <c r="AL202" s="31"/>
      <c r="AM202" s="15"/>
      <c r="AO202" s="31"/>
      <c r="AP202" s="15"/>
      <c r="AR202" s="31"/>
    </row>
    <row r="203" spans="3:44" x14ac:dyDescent="0.25">
      <c r="C203" s="15"/>
      <c r="E203" s="31"/>
      <c r="F203" s="20"/>
      <c r="H203" s="31"/>
      <c r="I203" s="20"/>
      <c r="K203" s="32"/>
      <c r="L203" s="20"/>
      <c r="N203" s="31"/>
      <c r="O203" s="20"/>
      <c r="Q203" s="31"/>
      <c r="R203" s="15"/>
      <c r="T203" s="31"/>
      <c r="U203" s="20"/>
      <c r="W203" s="30"/>
      <c r="X203" s="15"/>
      <c r="Z203" s="30"/>
      <c r="AA203" s="15"/>
      <c r="AC203" s="30"/>
      <c r="AD203" s="15"/>
      <c r="AF203" s="31"/>
      <c r="AG203" s="30"/>
      <c r="AI203" s="30"/>
      <c r="AJ203" s="15"/>
      <c r="AL203" s="31"/>
      <c r="AM203" s="15"/>
      <c r="AO203" s="31"/>
      <c r="AP203" s="15"/>
      <c r="AR203" s="31"/>
    </row>
    <row r="204" spans="3:44" x14ac:dyDescent="0.25">
      <c r="C204" s="15"/>
      <c r="E204" s="31"/>
      <c r="F204" s="20"/>
      <c r="H204" s="31"/>
      <c r="I204" s="20"/>
      <c r="K204" s="32"/>
      <c r="L204" s="20"/>
      <c r="N204" s="31"/>
      <c r="O204" s="20"/>
      <c r="Q204" s="31"/>
      <c r="R204" s="15"/>
      <c r="T204" s="31"/>
      <c r="U204" s="20"/>
      <c r="W204" s="30"/>
      <c r="X204" s="15"/>
      <c r="Z204" s="30"/>
      <c r="AA204" s="15"/>
      <c r="AC204" s="30"/>
      <c r="AD204" s="15"/>
      <c r="AF204" s="31"/>
      <c r="AG204" s="30"/>
      <c r="AI204" s="30"/>
      <c r="AJ204" s="15"/>
      <c r="AL204" s="31"/>
      <c r="AM204" s="15"/>
      <c r="AO204" s="31"/>
      <c r="AP204" s="15"/>
      <c r="AR204" s="31"/>
    </row>
    <row r="205" spans="3:44" x14ac:dyDescent="0.25">
      <c r="C205" s="15"/>
      <c r="E205" s="31"/>
      <c r="F205" s="20"/>
      <c r="H205" s="31"/>
      <c r="I205" s="20"/>
      <c r="K205" s="32"/>
      <c r="L205" s="20"/>
      <c r="N205" s="31"/>
      <c r="O205" s="20"/>
      <c r="Q205" s="31"/>
      <c r="R205" s="15"/>
      <c r="T205" s="31"/>
      <c r="U205" s="20"/>
      <c r="W205" s="30"/>
      <c r="X205" s="15"/>
      <c r="Z205" s="30"/>
      <c r="AA205" s="15"/>
      <c r="AC205" s="30"/>
      <c r="AD205" s="15"/>
      <c r="AF205" s="31"/>
      <c r="AG205" s="30"/>
      <c r="AI205" s="30"/>
      <c r="AJ205" s="15"/>
      <c r="AL205" s="31"/>
      <c r="AM205" s="15"/>
      <c r="AO205" s="31"/>
      <c r="AP205" s="15"/>
      <c r="AR205" s="31"/>
    </row>
    <row r="206" spans="3:44" x14ac:dyDescent="0.25">
      <c r="C206" s="15"/>
      <c r="E206" s="31"/>
      <c r="F206" s="20"/>
      <c r="H206" s="31"/>
      <c r="I206" s="20"/>
      <c r="K206" s="32"/>
      <c r="L206" s="20"/>
      <c r="N206" s="31"/>
      <c r="O206" s="20"/>
      <c r="Q206" s="31"/>
      <c r="R206" s="15"/>
      <c r="T206" s="31"/>
      <c r="U206" s="20"/>
      <c r="W206" s="30"/>
      <c r="X206" s="15"/>
      <c r="Z206" s="30"/>
      <c r="AA206" s="15"/>
      <c r="AC206" s="30"/>
      <c r="AD206" s="15"/>
      <c r="AF206" s="31"/>
      <c r="AG206" s="30"/>
      <c r="AI206" s="30"/>
      <c r="AJ206" s="15"/>
      <c r="AL206" s="31"/>
      <c r="AM206" s="15"/>
      <c r="AO206" s="31"/>
      <c r="AP206" s="15"/>
      <c r="AR206" s="31"/>
    </row>
    <row r="207" spans="3:44" x14ac:dyDescent="0.25">
      <c r="C207" s="15"/>
      <c r="E207" s="31"/>
      <c r="F207" s="20"/>
      <c r="H207" s="31"/>
      <c r="I207" s="20"/>
      <c r="K207" s="32"/>
      <c r="L207" s="20"/>
      <c r="N207" s="31"/>
      <c r="O207" s="20"/>
      <c r="Q207" s="31"/>
      <c r="R207" s="15"/>
      <c r="T207" s="31"/>
      <c r="U207" s="20"/>
      <c r="W207" s="30"/>
      <c r="X207" s="15"/>
      <c r="Z207" s="30"/>
      <c r="AA207" s="15"/>
      <c r="AC207" s="30"/>
      <c r="AD207" s="15"/>
      <c r="AF207" s="31"/>
      <c r="AG207" s="30"/>
      <c r="AI207" s="30"/>
      <c r="AJ207" s="15"/>
      <c r="AL207" s="31"/>
      <c r="AM207" s="15"/>
      <c r="AO207" s="31"/>
      <c r="AP207" s="15"/>
      <c r="AR207" s="31"/>
    </row>
    <row r="208" spans="3:44" x14ac:dyDescent="0.25">
      <c r="C208" s="15"/>
      <c r="E208" s="31"/>
      <c r="F208" s="20"/>
      <c r="H208" s="31"/>
      <c r="I208" s="20"/>
      <c r="K208" s="32"/>
      <c r="L208" s="20"/>
      <c r="N208" s="31"/>
      <c r="O208" s="20"/>
      <c r="Q208" s="31"/>
      <c r="R208" s="15"/>
      <c r="T208" s="31"/>
      <c r="U208" s="20"/>
      <c r="W208" s="30"/>
      <c r="X208" s="15"/>
      <c r="Z208" s="30"/>
      <c r="AA208" s="15"/>
      <c r="AC208" s="30"/>
      <c r="AD208" s="15"/>
      <c r="AF208" s="31"/>
      <c r="AG208" s="30"/>
      <c r="AI208" s="30"/>
      <c r="AJ208" s="15"/>
      <c r="AL208" s="31"/>
      <c r="AM208" s="15"/>
      <c r="AO208" s="31"/>
      <c r="AP208" s="15"/>
      <c r="AR208" s="31"/>
    </row>
    <row r="209" spans="3:44" x14ac:dyDescent="0.25">
      <c r="C209" s="15"/>
      <c r="E209" s="31"/>
      <c r="F209" s="20"/>
      <c r="H209" s="31"/>
      <c r="I209" s="20"/>
      <c r="K209" s="32"/>
      <c r="L209" s="20"/>
      <c r="N209" s="31"/>
      <c r="O209" s="20"/>
      <c r="Q209" s="31"/>
      <c r="R209" s="15"/>
      <c r="T209" s="31"/>
      <c r="U209" s="20"/>
      <c r="W209" s="30"/>
      <c r="X209" s="15"/>
      <c r="Z209" s="30"/>
      <c r="AA209" s="15"/>
      <c r="AC209" s="30"/>
      <c r="AD209" s="15"/>
      <c r="AF209" s="31"/>
      <c r="AG209" s="30"/>
      <c r="AI209" s="30"/>
      <c r="AJ209" s="15"/>
      <c r="AL209" s="31"/>
      <c r="AM209" s="15"/>
      <c r="AO209" s="31"/>
      <c r="AP209" s="15"/>
      <c r="AR209" s="31"/>
    </row>
    <row r="210" spans="3:44" x14ac:dyDescent="0.25">
      <c r="C210" s="15"/>
      <c r="E210" s="31"/>
      <c r="F210" s="20"/>
      <c r="H210" s="31"/>
      <c r="I210" s="20"/>
      <c r="K210" s="32"/>
      <c r="L210" s="20"/>
      <c r="N210" s="31"/>
      <c r="O210" s="20"/>
      <c r="Q210" s="31"/>
      <c r="R210" s="15"/>
      <c r="T210" s="31"/>
      <c r="U210" s="20"/>
      <c r="W210" s="30"/>
      <c r="X210" s="15"/>
      <c r="Z210" s="30"/>
      <c r="AA210" s="15"/>
      <c r="AC210" s="30"/>
      <c r="AD210" s="15"/>
      <c r="AF210" s="31"/>
      <c r="AG210" s="30"/>
      <c r="AI210" s="30"/>
      <c r="AJ210" s="15"/>
      <c r="AL210" s="31"/>
      <c r="AM210" s="15"/>
      <c r="AO210" s="31"/>
      <c r="AP210" s="15"/>
      <c r="AR210" s="31"/>
    </row>
    <row r="211" spans="3:44" x14ac:dyDescent="0.25">
      <c r="C211" s="15"/>
      <c r="E211" s="31"/>
      <c r="F211" s="20"/>
      <c r="H211" s="31"/>
      <c r="I211" s="20"/>
      <c r="K211" s="32"/>
      <c r="L211" s="20"/>
      <c r="N211" s="31"/>
      <c r="O211" s="20"/>
      <c r="Q211" s="31"/>
      <c r="R211" s="15"/>
      <c r="T211" s="31"/>
      <c r="U211" s="20"/>
      <c r="W211" s="30"/>
      <c r="X211" s="15"/>
      <c r="Z211" s="30"/>
      <c r="AA211" s="15"/>
      <c r="AC211" s="30"/>
      <c r="AD211" s="15"/>
      <c r="AF211" s="31"/>
      <c r="AG211" s="30"/>
      <c r="AI211" s="30"/>
      <c r="AJ211" s="15"/>
      <c r="AL211" s="31"/>
      <c r="AM211" s="15"/>
      <c r="AO211" s="31"/>
      <c r="AP211" s="15"/>
      <c r="AR211" s="31"/>
    </row>
    <row r="212" spans="3:44" x14ac:dyDescent="0.25">
      <c r="C212" s="15"/>
      <c r="E212" s="31"/>
      <c r="F212" s="20"/>
      <c r="H212" s="31"/>
      <c r="I212" s="20"/>
      <c r="K212" s="32"/>
      <c r="L212" s="20"/>
      <c r="N212" s="31"/>
      <c r="O212" s="20"/>
      <c r="Q212" s="31"/>
      <c r="R212" s="15"/>
      <c r="T212" s="31"/>
      <c r="U212" s="20"/>
      <c r="W212" s="30"/>
      <c r="X212" s="15"/>
      <c r="Z212" s="30"/>
      <c r="AA212" s="15"/>
      <c r="AC212" s="30"/>
      <c r="AD212" s="15"/>
      <c r="AF212" s="31"/>
      <c r="AG212" s="30"/>
      <c r="AI212" s="30"/>
      <c r="AJ212" s="15"/>
      <c r="AL212" s="31"/>
      <c r="AM212" s="15"/>
      <c r="AO212" s="31"/>
      <c r="AP212" s="15"/>
      <c r="AR212" s="31"/>
    </row>
    <row r="213" spans="3:44" x14ac:dyDescent="0.25">
      <c r="C213" s="15"/>
      <c r="E213" s="31"/>
      <c r="F213" s="20"/>
      <c r="H213" s="31"/>
      <c r="I213" s="20"/>
      <c r="K213" s="32"/>
      <c r="L213" s="20"/>
      <c r="N213" s="31"/>
      <c r="O213" s="20"/>
      <c r="Q213" s="31"/>
      <c r="R213" s="15"/>
      <c r="T213" s="31"/>
      <c r="U213" s="20"/>
      <c r="W213" s="30"/>
      <c r="X213" s="15"/>
      <c r="Z213" s="30"/>
      <c r="AA213" s="15"/>
      <c r="AC213" s="30"/>
      <c r="AD213" s="15"/>
      <c r="AF213" s="31"/>
      <c r="AG213" s="30"/>
      <c r="AI213" s="30"/>
      <c r="AJ213" s="15"/>
      <c r="AL213" s="31"/>
      <c r="AM213" s="15"/>
      <c r="AO213" s="31"/>
      <c r="AP213" s="15"/>
      <c r="AR213" s="31"/>
    </row>
    <row r="214" spans="3:44" x14ac:dyDescent="0.25">
      <c r="C214" s="15"/>
      <c r="E214" s="31"/>
      <c r="F214" s="20"/>
      <c r="H214" s="31"/>
      <c r="I214" s="20"/>
      <c r="K214" s="32"/>
      <c r="L214" s="20"/>
      <c r="N214" s="31"/>
      <c r="O214" s="20"/>
      <c r="Q214" s="31"/>
      <c r="R214" s="15"/>
      <c r="T214" s="31"/>
      <c r="U214" s="20"/>
      <c r="W214" s="30"/>
      <c r="X214" s="15"/>
      <c r="Z214" s="30"/>
      <c r="AA214" s="15"/>
      <c r="AC214" s="30"/>
      <c r="AD214" s="15"/>
      <c r="AF214" s="31"/>
      <c r="AG214" s="30"/>
      <c r="AI214" s="30"/>
      <c r="AJ214" s="15"/>
      <c r="AL214" s="31"/>
      <c r="AM214" s="15"/>
      <c r="AO214" s="31"/>
      <c r="AP214" s="15"/>
      <c r="AR214" s="31"/>
    </row>
    <row r="215" spans="3:44" x14ac:dyDescent="0.25">
      <c r="C215" s="15"/>
      <c r="E215" s="31"/>
      <c r="F215" s="20"/>
      <c r="H215" s="31"/>
      <c r="I215" s="20"/>
      <c r="K215" s="32"/>
      <c r="L215" s="20"/>
      <c r="N215" s="31"/>
      <c r="O215" s="20"/>
      <c r="Q215" s="31"/>
      <c r="R215" s="15"/>
      <c r="T215" s="31"/>
      <c r="U215" s="20"/>
      <c r="W215" s="30"/>
      <c r="X215" s="15"/>
      <c r="Z215" s="30"/>
      <c r="AA215" s="15"/>
      <c r="AC215" s="30"/>
      <c r="AD215" s="15"/>
      <c r="AF215" s="31"/>
      <c r="AG215" s="30"/>
      <c r="AI215" s="30"/>
      <c r="AJ215" s="15"/>
      <c r="AL215" s="31"/>
      <c r="AM215" s="15"/>
      <c r="AO215" s="31"/>
      <c r="AP215" s="15"/>
      <c r="AR215" s="31"/>
    </row>
    <row r="216" spans="3:44" x14ac:dyDescent="0.25">
      <c r="C216" s="15"/>
      <c r="E216" s="31"/>
      <c r="F216" s="20"/>
      <c r="H216" s="31"/>
      <c r="I216" s="20"/>
      <c r="K216" s="32"/>
      <c r="L216" s="20"/>
      <c r="N216" s="31"/>
      <c r="O216" s="20"/>
      <c r="Q216" s="31"/>
      <c r="R216" s="15"/>
      <c r="T216" s="31"/>
      <c r="U216" s="20"/>
      <c r="W216" s="30"/>
      <c r="X216" s="15"/>
      <c r="Z216" s="30"/>
      <c r="AA216" s="15"/>
      <c r="AC216" s="30"/>
      <c r="AD216" s="15"/>
      <c r="AF216" s="31"/>
      <c r="AG216" s="30"/>
      <c r="AI216" s="30"/>
      <c r="AJ216" s="15"/>
      <c r="AL216" s="31"/>
      <c r="AM216" s="15"/>
      <c r="AO216" s="31"/>
      <c r="AP216" s="15"/>
      <c r="AR216" s="31"/>
    </row>
    <row r="217" spans="3:44" x14ac:dyDescent="0.25">
      <c r="C217" s="15"/>
      <c r="E217" s="31"/>
      <c r="F217" s="20"/>
      <c r="H217" s="31"/>
      <c r="I217" s="20"/>
      <c r="K217" s="32"/>
      <c r="L217" s="20"/>
      <c r="N217" s="31"/>
      <c r="O217" s="20"/>
      <c r="Q217" s="31"/>
      <c r="R217" s="15"/>
      <c r="T217" s="31"/>
      <c r="U217" s="20"/>
      <c r="W217" s="30"/>
      <c r="X217" s="15"/>
      <c r="Z217" s="30"/>
      <c r="AA217" s="15"/>
      <c r="AC217" s="30"/>
      <c r="AD217" s="15"/>
      <c r="AF217" s="31"/>
      <c r="AG217" s="30"/>
      <c r="AI217" s="30"/>
      <c r="AJ217" s="15"/>
      <c r="AL217" s="31"/>
      <c r="AM217" s="15"/>
      <c r="AO217" s="31"/>
      <c r="AP217" s="15"/>
      <c r="AR217" s="31"/>
    </row>
    <row r="218" spans="3:44" x14ac:dyDescent="0.25">
      <c r="C218" s="15"/>
      <c r="E218" s="31"/>
      <c r="F218" s="20"/>
      <c r="H218" s="31"/>
      <c r="I218" s="20"/>
      <c r="K218" s="32"/>
      <c r="L218" s="20"/>
      <c r="N218" s="31"/>
      <c r="O218" s="20"/>
      <c r="Q218" s="31"/>
      <c r="R218" s="15"/>
      <c r="T218" s="31"/>
      <c r="U218" s="20"/>
      <c r="W218" s="30"/>
      <c r="X218" s="15"/>
      <c r="Z218" s="30"/>
      <c r="AA218" s="15"/>
      <c r="AC218" s="30"/>
      <c r="AD218" s="15"/>
      <c r="AF218" s="31"/>
      <c r="AG218" s="30"/>
      <c r="AI218" s="30"/>
      <c r="AJ218" s="15"/>
      <c r="AL218" s="31"/>
      <c r="AM218" s="15"/>
      <c r="AO218" s="31"/>
      <c r="AP218" s="15"/>
      <c r="AR218" s="31"/>
    </row>
    <row r="219" spans="3:44" x14ac:dyDescent="0.25">
      <c r="C219" s="15"/>
      <c r="E219" s="31"/>
      <c r="F219" s="20"/>
      <c r="H219" s="31"/>
      <c r="I219" s="20"/>
      <c r="K219" s="32"/>
      <c r="L219" s="20"/>
      <c r="N219" s="31"/>
      <c r="O219" s="20"/>
      <c r="Q219" s="31"/>
      <c r="R219" s="15"/>
      <c r="T219" s="31"/>
      <c r="U219" s="20"/>
      <c r="W219" s="30"/>
      <c r="X219" s="15"/>
      <c r="Z219" s="30"/>
      <c r="AA219" s="15"/>
      <c r="AC219" s="30"/>
      <c r="AD219" s="15"/>
      <c r="AF219" s="31"/>
      <c r="AG219" s="30"/>
      <c r="AI219" s="30"/>
      <c r="AJ219" s="15"/>
      <c r="AL219" s="31"/>
      <c r="AM219" s="15"/>
      <c r="AO219" s="31"/>
      <c r="AP219" s="15"/>
      <c r="AR219" s="31"/>
    </row>
    <row r="220" spans="3:44" x14ac:dyDescent="0.25">
      <c r="C220" s="15"/>
      <c r="E220" s="31"/>
      <c r="F220" s="20"/>
      <c r="H220" s="31"/>
      <c r="I220" s="20"/>
      <c r="K220" s="32"/>
      <c r="L220" s="20"/>
      <c r="N220" s="31"/>
      <c r="O220" s="20"/>
      <c r="Q220" s="31"/>
      <c r="R220" s="15"/>
      <c r="T220" s="31"/>
      <c r="U220" s="20"/>
      <c r="W220" s="30"/>
      <c r="X220" s="15"/>
      <c r="Z220" s="30"/>
      <c r="AA220" s="15"/>
      <c r="AC220" s="30"/>
      <c r="AD220" s="15"/>
      <c r="AF220" s="31"/>
      <c r="AG220" s="30"/>
      <c r="AI220" s="30"/>
      <c r="AJ220" s="15"/>
      <c r="AL220" s="31"/>
      <c r="AM220" s="15"/>
      <c r="AO220" s="31"/>
      <c r="AP220" s="15"/>
      <c r="AR220" s="31"/>
    </row>
    <row r="221" spans="3:44" x14ac:dyDescent="0.25">
      <c r="C221" s="15"/>
      <c r="E221" s="31"/>
      <c r="F221" s="20"/>
      <c r="H221" s="31"/>
      <c r="I221" s="20"/>
      <c r="K221" s="32"/>
      <c r="L221" s="20"/>
      <c r="N221" s="31"/>
      <c r="O221" s="20"/>
      <c r="Q221" s="31"/>
      <c r="R221" s="15"/>
      <c r="T221" s="31"/>
      <c r="U221" s="20"/>
      <c r="W221" s="30"/>
      <c r="X221" s="15"/>
      <c r="Z221" s="30"/>
      <c r="AA221" s="15"/>
      <c r="AC221" s="30"/>
      <c r="AD221" s="15"/>
      <c r="AF221" s="31"/>
      <c r="AG221" s="30"/>
      <c r="AI221" s="30"/>
      <c r="AJ221" s="15"/>
      <c r="AL221" s="31"/>
      <c r="AM221" s="15"/>
      <c r="AO221" s="31"/>
      <c r="AP221" s="15"/>
      <c r="AR221" s="31"/>
    </row>
    <row r="222" spans="3:44" x14ac:dyDescent="0.25">
      <c r="C222" s="15"/>
      <c r="E222" s="31"/>
      <c r="F222" s="20"/>
      <c r="H222" s="31"/>
      <c r="I222" s="20"/>
      <c r="K222" s="32"/>
      <c r="L222" s="20"/>
      <c r="N222" s="31"/>
      <c r="O222" s="20"/>
      <c r="Q222" s="31"/>
      <c r="R222" s="15"/>
      <c r="T222" s="31"/>
      <c r="U222" s="20"/>
      <c r="W222" s="30"/>
      <c r="X222" s="15"/>
      <c r="Z222" s="30"/>
      <c r="AA222" s="15"/>
      <c r="AC222" s="30"/>
      <c r="AD222" s="15"/>
      <c r="AF222" s="31"/>
      <c r="AG222" s="30"/>
      <c r="AI222" s="30"/>
      <c r="AJ222" s="15"/>
      <c r="AL222" s="31"/>
      <c r="AM222" s="15"/>
      <c r="AO222" s="31"/>
      <c r="AP222" s="15"/>
      <c r="AR222" s="31"/>
    </row>
    <row r="223" spans="3:44" x14ac:dyDescent="0.25">
      <c r="C223" s="15"/>
      <c r="E223" s="31"/>
      <c r="F223" s="20"/>
      <c r="H223" s="31"/>
      <c r="I223" s="20"/>
      <c r="K223" s="32"/>
      <c r="L223" s="20"/>
      <c r="N223" s="31"/>
      <c r="O223" s="20"/>
      <c r="Q223" s="31"/>
      <c r="R223" s="15"/>
      <c r="T223" s="31"/>
      <c r="U223" s="20"/>
      <c r="W223" s="30"/>
      <c r="X223" s="15"/>
      <c r="Z223" s="30"/>
      <c r="AA223" s="15"/>
      <c r="AC223" s="30"/>
      <c r="AD223" s="15"/>
      <c r="AF223" s="31"/>
      <c r="AG223" s="30"/>
      <c r="AI223" s="30"/>
      <c r="AJ223" s="15"/>
      <c r="AL223" s="31"/>
      <c r="AM223" s="15"/>
      <c r="AO223" s="31"/>
      <c r="AP223" s="15"/>
      <c r="AR223" s="31"/>
    </row>
    <row r="224" spans="3:44" x14ac:dyDescent="0.25">
      <c r="C224" s="15"/>
      <c r="E224" s="31"/>
      <c r="F224" s="20"/>
      <c r="H224" s="31"/>
      <c r="I224" s="20"/>
      <c r="K224" s="32"/>
      <c r="L224" s="20"/>
      <c r="N224" s="31"/>
      <c r="O224" s="20"/>
      <c r="Q224" s="31"/>
      <c r="R224" s="15"/>
      <c r="T224" s="31"/>
      <c r="U224" s="20"/>
      <c r="W224" s="30"/>
      <c r="X224" s="15"/>
      <c r="Z224" s="30"/>
      <c r="AA224" s="15"/>
      <c r="AC224" s="30"/>
      <c r="AD224" s="15"/>
      <c r="AF224" s="31"/>
      <c r="AG224" s="30"/>
      <c r="AI224" s="30"/>
      <c r="AJ224" s="15"/>
      <c r="AL224" s="31"/>
      <c r="AM224" s="15"/>
      <c r="AO224" s="31"/>
      <c r="AP224" s="15"/>
      <c r="AR224" s="31"/>
    </row>
    <row r="225" spans="3:44" x14ac:dyDescent="0.25">
      <c r="C225" s="15"/>
      <c r="E225" s="31"/>
      <c r="F225" s="20"/>
      <c r="H225" s="31"/>
      <c r="I225" s="20"/>
      <c r="K225" s="32"/>
      <c r="L225" s="20"/>
      <c r="N225" s="31"/>
      <c r="O225" s="20"/>
      <c r="Q225" s="31"/>
      <c r="R225" s="15"/>
      <c r="T225" s="31"/>
      <c r="U225" s="20"/>
      <c r="W225" s="30"/>
      <c r="X225" s="15"/>
      <c r="Z225" s="30"/>
      <c r="AA225" s="15"/>
      <c r="AC225" s="30"/>
      <c r="AD225" s="15"/>
      <c r="AF225" s="31"/>
      <c r="AG225" s="30"/>
      <c r="AI225" s="30"/>
      <c r="AJ225" s="15"/>
      <c r="AL225" s="31"/>
      <c r="AM225" s="15"/>
      <c r="AO225" s="31"/>
      <c r="AP225" s="15"/>
      <c r="AR225" s="31"/>
    </row>
    <row r="226" spans="3:44" x14ac:dyDescent="0.25">
      <c r="C226" s="15"/>
      <c r="E226" s="31"/>
      <c r="F226" s="20"/>
      <c r="H226" s="31"/>
      <c r="I226" s="20"/>
      <c r="K226" s="32"/>
      <c r="L226" s="20"/>
      <c r="N226" s="31"/>
      <c r="O226" s="20"/>
      <c r="Q226" s="31"/>
      <c r="R226" s="15"/>
      <c r="T226" s="31"/>
      <c r="U226" s="20"/>
      <c r="W226" s="30"/>
      <c r="X226" s="15"/>
      <c r="Z226" s="30"/>
      <c r="AA226" s="15"/>
      <c r="AC226" s="30"/>
      <c r="AD226" s="15"/>
      <c r="AF226" s="31"/>
      <c r="AG226" s="30"/>
      <c r="AI226" s="30"/>
      <c r="AJ226" s="15"/>
      <c r="AL226" s="31"/>
      <c r="AM226" s="15"/>
      <c r="AO226" s="31"/>
      <c r="AP226" s="15"/>
      <c r="AR226" s="31"/>
    </row>
    <row r="227" spans="3:44" x14ac:dyDescent="0.25">
      <c r="C227" s="15"/>
      <c r="E227" s="31"/>
      <c r="F227" s="20"/>
      <c r="H227" s="31"/>
      <c r="I227" s="20"/>
      <c r="K227" s="32"/>
      <c r="L227" s="20"/>
      <c r="N227" s="31"/>
      <c r="O227" s="20"/>
      <c r="Q227" s="31"/>
      <c r="R227" s="15"/>
      <c r="T227" s="31"/>
      <c r="U227" s="20"/>
      <c r="W227" s="30"/>
      <c r="X227" s="15"/>
      <c r="Z227" s="30"/>
      <c r="AA227" s="15"/>
      <c r="AC227" s="30"/>
      <c r="AD227" s="15"/>
      <c r="AF227" s="31"/>
      <c r="AG227" s="30"/>
      <c r="AI227" s="30"/>
      <c r="AJ227" s="15"/>
      <c r="AL227" s="31"/>
      <c r="AM227" s="15"/>
      <c r="AO227" s="31"/>
      <c r="AP227" s="15"/>
      <c r="AR227" s="31"/>
    </row>
    <row r="228" spans="3:44" x14ac:dyDescent="0.25">
      <c r="C228" s="15"/>
      <c r="E228" s="31"/>
      <c r="F228" s="20"/>
      <c r="H228" s="31"/>
      <c r="I228" s="20"/>
      <c r="K228" s="32"/>
      <c r="L228" s="20"/>
      <c r="N228" s="31"/>
      <c r="O228" s="20"/>
      <c r="Q228" s="31"/>
      <c r="R228" s="15"/>
      <c r="T228" s="31"/>
      <c r="U228" s="20"/>
      <c r="W228" s="30"/>
      <c r="X228" s="15"/>
      <c r="Z228" s="30"/>
      <c r="AA228" s="15"/>
      <c r="AC228" s="30"/>
      <c r="AD228" s="15"/>
      <c r="AF228" s="31"/>
      <c r="AG228" s="30"/>
      <c r="AI228" s="30"/>
      <c r="AJ228" s="15"/>
      <c r="AL228" s="31"/>
      <c r="AM228" s="15"/>
      <c r="AO228" s="31"/>
      <c r="AP228" s="15"/>
      <c r="AR228" s="31"/>
    </row>
    <row r="229" spans="3:44" x14ac:dyDescent="0.25">
      <c r="C229" s="15"/>
      <c r="E229" s="31"/>
      <c r="F229" s="20"/>
      <c r="H229" s="31"/>
      <c r="I229" s="20"/>
      <c r="K229" s="32"/>
      <c r="L229" s="20"/>
      <c r="N229" s="31"/>
      <c r="O229" s="20"/>
      <c r="Q229" s="31"/>
      <c r="R229" s="15"/>
      <c r="T229" s="31"/>
      <c r="U229" s="20"/>
      <c r="W229" s="30"/>
      <c r="X229" s="15"/>
      <c r="Z229" s="30"/>
      <c r="AA229" s="15"/>
      <c r="AC229" s="30"/>
      <c r="AD229" s="15"/>
      <c r="AF229" s="31"/>
      <c r="AG229" s="30"/>
      <c r="AI229" s="30"/>
      <c r="AJ229" s="15"/>
      <c r="AL229" s="31"/>
      <c r="AM229" s="15"/>
      <c r="AO229" s="31"/>
      <c r="AP229" s="15"/>
      <c r="AR229" s="31"/>
    </row>
    <row r="230" spans="3:44" x14ac:dyDescent="0.25">
      <c r="C230" s="15"/>
      <c r="E230" s="31"/>
      <c r="F230" s="20"/>
      <c r="H230" s="31"/>
      <c r="I230" s="20"/>
      <c r="K230" s="32"/>
      <c r="L230" s="20"/>
      <c r="N230" s="31"/>
      <c r="O230" s="20"/>
      <c r="Q230" s="31"/>
      <c r="R230" s="15"/>
      <c r="T230" s="31"/>
      <c r="U230" s="20"/>
      <c r="W230" s="30"/>
      <c r="X230" s="15"/>
      <c r="Z230" s="30"/>
      <c r="AA230" s="15"/>
      <c r="AC230" s="30"/>
      <c r="AD230" s="15"/>
      <c r="AF230" s="31"/>
      <c r="AG230" s="30"/>
      <c r="AI230" s="30"/>
      <c r="AJ230" s="15"/>
      <c r="AL230" s="31"/>
      <c r="AM230" s="15"/>
      <c r="AO230" s="31"/>
      <c r="AP230" s="15"/>
      <c r="AR230" s="31"/>
    </row>
    <row r="231" spans="3:44" x14ac:dyDescent="0.25">
      <c r="C231" s="15"/>
      <c r="E231" s="31"/>
      <c r="F231" s="20"/>
      <c r="H231" s="31"/>
      <c r="I231" s="20"/>
      <c r="K231" s="32"/>
      <c r="L231" s="20"/>
      <c r="N231" s="31"/>
      <c r="O231" s="20"/>
      <c r="Q231" s="31"/>
      <c r="R231" s="15"/>
      <c r="T231" s="31"/>
      <c r="U231" s="20"/>
      <c r="W231" s="30"/>
      <c r="X231" s="15"/>
      <c r="Z231" s="30"/>
      <c r="AA231" s="15"/>
      <c r="AC231" s="30"/>
      <c r="AD231" s="15"/>
      <c r="AF231" s="31"/>
      <c r="AG231" s="30"/>
      <c r="AI231" s="30"/>
      <c r="AJ231" s="15"/>
      <c r="AL231" s="31"/>
      <c r="AM231" s="15"/>
      <c r="AO231" s="31"/>
      <c r="AP231" s="15"/>
      <c r="AR231" s="31"/>
    </row>
    <row r="232" spans="3:44" x14ac:dyDescent="0.25">
      <c r="C232" s="15"/>
      <c r="E232" s="31"/>
      <c r="F232" s="20"/>
      <c r="H232" s="31"/>
      <c r="I232" s="20"/>
      <c r="K232" s="32"/>
      <c r="L232" s="20"/>
      <c r="N232" s="31"/>
      <c r="O232" s="20"/>
      <c r="Q232" s="31"/>
      <c r="R232" s="15"/>
      <c r="T232" s="31"/>
      <c r="U232" s="20"/>
      <c r="W232" s="30"/>
      <c r="X232" s="15"/>
      <c r="Z232" s="30"/>
      <c r="AA232" s="15"/>
      <c r="AC232" s="30"/>
      <c r="AD232" s="15"/>
      <c r="AF232" s="31"/>
      <c r="AG232" s="30"/>
      <c r="AI232" s="30"/>
      <c r="AJ232" s="15"/>
      <c r="AL232" s="31"/>
      <c r="AM232" s="15"/>
      <c r="AO232" s="31"/>
      <c r="AP232" s="15"/>
      <c r="AR232" s="31"/>
    </row>
    <row r="233" spans="3:44" x14ac:dyDescent="0.25">
      <c r="C233" s="15"/>
      <c r="E233" s="31"/>
      <c r="F233" s="20"/>
      <c r="H233" s="31"/>
      <c r="I233" s="20"/>
      <c r="K233" s="32"/>
      <c r="L233" s="20"/>
      <c r="N233" s="31"/>
      <c r="O233" s="20"/>
      <c r="Q233" s="31"/>
      <c r="R233" s="15"/>
      <c r="T233" s="31"/>
      <c r="U233" s="20"/>
      <c r="W233" s="30"/>
      <c r="X233" s="15"/>
      <c r="Z233" s="30"/>
      <c r="AA233" s="15"/>
      <c r="AC233" s="30"/>
      <c r="AD233" s="15"/>
      <c r="AF233" s="31"/>
      <c r="AG233" s="30"/>
      <c r="AI233" s="30"/>
      <c r="AJ233" s="15"/>
      <c r="AL233" s="31"/>
      <c r="AM233" s="15"/>
      <c r="AO233" s="31"/>
      <c r="AP233" s="15"/>
      <c r="AR233" s="31"/>
    </row>
    <row r="234" spans="3:44" x14ac:dyDescent="0.25">
      <c r="C234" s="15"/>
      <c r="E234" s="31"/>
      <c r="F234" s="20"/>
      <c r="H234" s="31"/>
      <c r="I234" s="20"/>
      <c r="K234" s="32"/>
      <c r="L234" s="20"/>
      <c r="N234" s="31"/>
      <c r="O234" s="20"/>
      <c r="Q234" s="31"/>
      <c r="R234" s="15"/>
      <c r="T234" s="31"/>
      <c r="U234" s="20"/>
      <c r="W234" s="30"/>
      <c r="X234" s="15"/>
      <c r="Z234" s="30"/>
      <c r="AA234" s="15"/>
      <c r="AC234" s="30"/>
      <c r="AD234" s="15"/>
      <c r="AF234" s="31"/>
      <c r="AG234" s="30"/>
      <c r="AI234" s="30"/>
      <c r="AJ234" s="15"/>
      <c r="AL234" s="31"/>
      <c r="AM234" s="15"/>
      <c r="AO234" s="31"/>
      <c r="AP234" s="15"/>
      <c r="AR234" s="31"/>
    </row>
    <row r="235" spans="3:44" x14ac:dyDescent="0.25">
      <c r="C235" s="15"/>
      <c r="E235" s="31"/>
      <c r="F235" s="20"/>
      <c r="H235" s="31"/>
      <c r="I235" s="20"/>
      <c r="K235" s="32"/>
      <c r="L235" s="20"/>
      <c r="N235" s="31"/>
      <c r="O235" s="20"/>
      <c r="Q235" s="31"/>
      <c r="R235" s="15"/>
      <c r="T235" s="31"/>
      <c r="U235" s="20"/>
      <c r="W235" s="30"/>
      <c r="X235" s="15"/>
      <c r="Z235" s="30"/>
      <c r="AA235" s="15"/>
      <c r="AC235" s="30"/>
      <c r="AD235" s="15"/>
      <c r="AF235" s="31"/>
      <c r="AG235" s="30"/>
      <c r="AI235" s="30"/>
      <c r="AJ235" s="15"/>
      <c r="AL235" s="31"/>
      <c r="AM235" s="15"/>
      <c r="AO235" s="31"/>
      <c r="AP235" s="15"/>
      <c r="AR235" s="31"/>
    </row>
    <row r="236" spans="3:44" x14ac:dyDescent="0.25">
      <c r="C236" s="15"/>
      <c r="E236" s="31"/>
      <c r="F236" s="20"/>
      <c r="H236" s="31"/>
      <c r="I236" s="20"/>
      <c r="K236" s="32"/>
      <c r="L236" s="20"/>
      <c r="N236" s="31"/>
      <c r="O236" s="20"/>
      <c r="Q236" s="31"/>
      <c r="R236" s="15"/>
      <c r="T236" s="31"/>
      <c r="U236" s="20"/>
      <c r="W236" s="30"/>
      <c r="X236" s="15"/>
      <c r="Z236" s="30"/>
      <c r="AA236" s="15"/>
      <c r="AC236" s="30"/>
      <c r="AD236" s="15"/>
      <c r="AF236" s="31"/>
      <c r="AG236" s="30"/>
      <c r="AI236" s="30"/>
      <c r="AJ236" s="15"/>
      <c r="AL236" s="31"/>
      <c r="AM236" s="15"/>
      <c r="AO236" s="31"/>
      <c r="AP236" s="15"/>
      <c r="AR236" s="31"/>
    </row>
    <row r="237" spans="3:44" x14ac:dyDescent="0.25">
      <c r="C237" s="15"/>
      <c r="E237" s="31"/>
      <c r="F237" s="20"/>
      <c r="H237" s="31"/>
      <c r="I237" s="20"/>
      <c r="K237" s="32"/>
      <c r="L237" s="20"/>
      <c r="N237" s="31"/>
      <c r="O237" s="20"/>
      <c r="Q237" s="31"/>
      <c r="R237" s="15"/>
      <c r="T237" s="31"/>
      <c r="U237" s="20"/>
      <c r="W237" s="30"/>
      <c r="X237" s="15"/>
      <c r="Z237" s="30"/>
      <c r="AA237" s="15"/>
      <c r="AC237" s="30"/>
      <c r="AD237" s="15"/>
      <c r="AF237" s="31"/>
      <c r="AG237" s="30"/>
      <c r="AI237" s="30"/>
      <c r="AJ237" s="15"/>
      <c r="AL237" s="31"/>
      <c r="AM237" s="15"/>
      <c r="AO237" s="31"/>
      <c r="AP237" s="15"/>
      <c r="AR237" s="31"/>
    </row>
    <row r="238" spans="3:44" x14ac:dyDescent="0.25">
      <c r="C238" s="15"/>
      <c r="E238" s="31"/>
      <c r="F238" s="20"/>
      <c r="H238" s="31"/>
      <c r="I238" s="20"/>
      <c r="K238" s="32"/>
      <c r="L238" s="20"/>
      <c r="N238" s="31"/>
      <c r="O238" s="20"/>
      <c r="Q238" s="31"/>
      <c r="R238" s="15"/>
      <c r="T238" s="31"/>
      <c r="U238" s="20"/>
      <c r="W238" s="30"/>
      <c r="X238" s="15"/>
      <c r="Z238" s="30"/>
      <c r="AA238" s="15"/>
      <c r="AC238" s="30"/>
      <c r="AD238" s="15"/>
      <c r="AF238" s="31"/>
      <c r="AG238" s="30"/>
      <c r="AI238" s="30"/>
      <c r="AJ238" s="15"/>
      <c r="AL238" s="31"/>
      <c r="AM238" s="15"/>
      <c r="AO238" s="31"/>
      <c r="AP238" s="15"/>
      <c r="AR238" s="31"/>
    </row>
    <row r="239" spans="3:44" x14ac:dyDescent="0.25">
      <c r="C239" s="15"/>
      <c r="E239" s="31"/>
      <c r="F239" s="20"/>
      <c r="H239" s="31"/>
      <c r="I239" s="20"/>
      <c r="K239" s="32"/>
      <c r="L239" s="20"/>
      <c r="N239" s="31"/>
      <c r="O239" s="20"/>
      <c r="Q239" s="31"/>
      <c r="R239" s="15"/>
      <c r="T239" s="31"/>
      <c r="U239" s="20"/>
      <c r="W239" s="30"/>
      <c r="X239" s="15"/>
      <c r="Z239" s="30"/>
      <c r="AA239" s="15"/>
      <c r="AC239" s="30"/>
      <c r="AD239" s="15"/>
      <c r="AF239" s="31"/>
      <c r="AG239" s="30"/>
      <c r="AI239" s="30"/>
      <c r="AJ239" s="15"/>
      <c r="AL239" s="31"/>
      <c r="AM239" s="15"/>
      <c r="AO239" s="31"/>
      <c r="AP239" s="15"/>
      <c r="AR239" s="31"/>
    </row>
    <row r="240" spans="3:44" x14ac:dyDescent="0.25">
      <c r="C240" s="15"/>
      <c r="E240" s="31"/>
      <c r="F240" s="20"/>
      <c r="H240" s="31"/>
      <c r="I240" s="20"/>
      <c r="K240" s="32"/>
      <c r="L240" s="20"/>
      <c r="N240" s="31"/>
      <c r="O240" s="20"/>
      <c r="Q240" s="31"/>
      <c r="R240" s="15"/>
      <c r="T240" s="31"/>
      <c r="U240" s="20"/>
      <c r="W240" s="30"/>
      <c r="X240" s="15"/>
      <c r="Z240" s="30"/>
      <c r="AA240" s="15"/>
      <c r="AC240" s="30"/>
      <c r="AD240" s="15"/>
      <c r="AF240" s="31"/>
      <c r="AG240" s="30"/>
      <c r="AI240" s="30"/>
      <c r="AJ240" s="15"/>
      <c r="AL240" s="31"/>
      <c r="AM240" s="15"/>
      <c r="AO240" s="31"/>
      <c r="AP240" s="15"/>
      <c r="AR240" s="31"/>
    </row>
    <row r="241" spans="3:44" x14ac:dyDescent="0.25">
      <c r="C241" s="15"/>
      <c r="E241" s="31"/>
      <c r="F241" s="20"/>
      <c r="H241" s="31"/>
      <c r="I241" s="20"/>
      <c r="K241" s="32"/>
      <c r="L241" s="20"/>
      <c r="N241" s="31"/>
      <c r="O241" s="20"/>
      <c r="Q241" s="31"/>
      <c r="R241" s="15"/>
      <c r="T241" s="31"/>
      <c r="U241" s="20"/>
      <c r="W241" s="30"/>
      <c r="X241" s="15"/>
      <c r="Z241" s="30"/>
      <c r="AA241" s="15"/>
      <c r="AC241" s="30"/>
      <c r="AD241" s="15"/>
      <c r="AF241" s="31"/>
      <c r="AG241" s="30"/>
      <c r="AI241" s="30"/>
      <c r="AJ241" s="15"/>
      <c r="AL241" s="31"/>
      <c r="AM241" s="15"/>
      <c r="AO241" s="31"/>
      <c r="AP241" s="15"/>
      <c r="AR241" s="31"/>
    </row>
    <row r="242" spans="3:44" x14ac:dyDescent="0.25">
      <c r="C242" s="15"/>
      <c r="E242" s="31"/>
      <c r="F242" s="20"/>
      <c r="H242" s="31"/>
      <c r="I242" s="20"/>
      <c r="K242" s="32"/>
      <c r="L242" s="20"/>
      <c r="N242" s="31"/>
      <c r="O242" s="20"/>
      <c r="Q242" s="31"/>
      <c r="R242" s="15"/>
      <c r="T242" s="31"/>
      <c r="U242" s="20"/>
      <c r="W242" s="30"/>
      <c r="X242" s="15"/>
      <c r="Z242" s="30"/>
      <c r="AA242" s="15"/>
      <c r="AC242" s="30"/>
      <c r="AD242" s="15"/>
      <c r="AF242" s="31"/>
      <c r="AG242" s="30"/>
      <c r="AI242" s="30"/>
      <c r="AJ242" s="15"/>
      <c r="AL242" s="31"/>
      <c r="AM242" s="15"/>
      <c r="AO242" s="31"/>
      <c r="AP242" s="15"/>
      <c r="AR242" s="31"/>
    </row>
    <row r="243" spans="3:44" x14ac:dyDescent="0.25">
      <c r="C243" s="15"/>
      <c r="E243" s="31"/>
      <c r="F243" s="20"/>
      <c r="H243" s="31"/>
      <c r="I243" s="20"/>
      <c r="K243" s="32"/>
      <c r="L243" s="20"/>
      <c r="N243" s="31"/>
      <c r="O243" s="20"/>
      <c r="Q243" s="31"/>
      <c r="R243" s="15"/>
      <c r="T243" s="31"/>
      <c r="U243" s="20"/>
      <c r="W243" s="30"/>
      <c r="X243" s="15"/>
      <c r="Z243" s="30"/>
      <c r="AA243" s="15"/>
      <c r="AC243" s="30"/>
      <c r="AD243" s="15"/>
      <c r="AF243" s="31"/>
      <c r="AG243" s="30"/>
      <c r="AI243" s="30"/>
      <c r="AJ243" s="15"/>
      <c r="AL243" s="31"/>
      <c r="AM243" s="15"/>
      <c r="AO243" s="31"/>
      <c r="AP243" s="15"/>
      <c r="AR243" s="31"/>
    </row>
    <row r="244" spans="3:44" x14ac:dyDescent="0.25">
      <c r="C244" s="15"/>
      <c r="E244" s="31"/>
      <c r="F244" s="20"/>
      <c r="H244" s="31"/>
      <c r="I244" s="20"/>
      <c r="K244" s="32"/>
      <c r="L244" s="20"/>
      <c r="N244" s="31"/>
      <c r="O244" s="20"/>
      <c r="Q244" s="31"/>
      <c r="R244" s="15"/>
      <c r="T244" s="31"/>
      <c r="U244" s="20"/>
      <c r="W244" s="30"/>
      <c r="X244" s="15"/>
      <c r="Z244" s="30"/>
      <c r="AA244" s="15"/>
      <c r="AC244" s="30"/>
      <c r="AD244" s="15"/>
      <c r="AF244" s="31"/>
      <c r="AG244" s="30"/>
      <c r="AI244" s="30"/>
      <c r="AJ244" s="15"/>
      <c r="AL244" s="31"/>
      <c r="AM244" s="15"/>
      <c r="AO244" s="31"/>
      <c r="AP244" s="15"/>
      <c r="AR244" s="31"/>
    </row>
    <row r="245" spans="3:44" x14ac:dyDescent="0.25">
      <c r="C245" s="15"/>
      <c r="E245" s="31"/>
      <c r="F245" s="20"/>
      <c r="H245" s="31"/>
      <c r="I245" s="20"/>
      <c r="K245" s="32"/>
      <c r="L245" s="20"/>
      <c r="N245" s="31"/>
      <c r="O245" s="20"/>
      <c r="Q245" s="31"/>
      <c r="R245" s="15"/>
      <c r="T245" s="31"/>
      <c r="U245" s="20"/>
      <c r="W245" s="30"/>
      <c r="X245" s="15"/>
      <c r="Z245" s="30"/>
      <c r="AA245" s="15"/>
      <c r="AC245" s="30"/>
      <c r="AD245" s="15"/>
      <c r="AF245" s="31"/>
      <c r="AG245" s="30"/>
      <c r="AI245" s="30"/>
      <c r="AJ245" s="15"/>
      <c r="AL245" s="31"/>
      <c r="AM245" s="15"/>
      <c r="AO245" s="31"/>
      <c r="AP245" s="15"/>
      <c r="AR245" s="31"/>
    </row>
    <row r="246" spans="3:44" x14ac:dyDescent="0.25">
      <c r="C246" s="15"/>
      <c r="E246" s="31"/>
      <c r="F246" s="20"/>
      <c r="H246" s="31"/>
      <c r="I246" s="20"/>
      <c r="K246" s="32"/>
      <c r="L246" s="20"/>
      <c r="N246" s="31"/>
      <c r="O246" s="20"/>
      <c r="Q246" s="31"/>
      <c r="R246" s="15"/>
      <c r="T246" s="31"/>
      <c r="U246" s="20"/>
      <c r="W246" s="30"/>
      <c r="X246" s="15"/>
      <c r="Z246" s="30"/>
      <c r="AA246" s="15"/>
      <c r="AC246" s="30"/>
      <c r="AD246" s="15"/>
      <c r="AF246" s="31"/>
      <c r="AG246" s="30"/>
      <c r="AI246" s="30"/>
      <c r="AJ246" s="15"/>
      <c r="AL246" s="31"/>
      <c r="AM246" s="15"/>
      <c r="AO246" s="31"/>
      <c r="AP246" s="15"/>
      <c r="AR246" s="31"/>
    </row>
    <row r="247" spans="3:44" x14ac:dyDescent="0.25">
      <c r="C247" s="15"/>
      <c r="E247" s="31"/>
      <c r="F247" s="20"/>
      <c r="H247" s="31"/>
      <c r="I247" s="20"/>
      <c r="K247" s="32"/>
      <c r="L247" s="20"/>
      <c r="N247" s="31"/>
      <c r="O247" s="20"/>
      <c r="Q247" s="31"/>
      <c r="R247" s="15"/>
      <c r="T247" s="31"/>
      <c r="U247" s="20"/>
      <c r="W247" s="30"/>
      <c r="X247" s="15"/>
      <c r="Z247" s="30"/>
      <c r="AA247" s="15"/>
      <c r="AC247" s="30"/>
      <c r="AD247" s="15"/>
      <c r="AF247" s="31"/>
      <c r="AG247" s="30"/>
      <c r="AI247" s="30"/>
      <c r="AJ247" s="15"/>
      <c r="AL247" s="31"/>
      <c r="AM247" s="15"/>
      <c r="AO247" s="31"/>
      <c r="AP247" s="15"/>
      <c r="AR247" s="31"/>
    </row>
    <row r="248" spans="3:44" x14ac:dyDescent="0.25">
      <c r="C248" s="15"/>
      <c r="E248" s="31"/>
      <c r="F248" s="20"/>
      <c r="H248" s="31"/>
      <c r="I248" s="20"/>
      <c r="K248" s="32"/>
      <c r="L248" s="20"/>
      <c r="N248" s="31"/>
      <c r="O248" s="20"/>
      <c r="Q248" s="31"/>
      <c r="R248" s="15"/>
      <c r="T248" s="31"/>
      <c r="U248" s="20"/>
      <c r="W248" s="30"/>
      <c r="X248" s="15"/>
      <c r="Z248" s="30"/>
      <c r="AA248" s="15"/>
      <c r="AC248" s="30"/>
      <c r="AD248" s="15"/>
      <c r="AF248" s="31"/>
      <c r="AG248" s="30"/>
      <c r="AI248" s="30"/>
      <c r="AJ248" s="15"/>
      <c r="AL248" s="31"/>
      <c r="AM248" s="15"/>
      <c r="AO248" s="31"/>
      <c r="AP248" s="15"/>
      <c r="AR248" s="31"/>
    </row>
    <row r="249" spans="3:44" x14ac:dyDescent="0.25">
      <c r="C249" s="15"/>
      <c r="E249" s="31"/>
      <c r="F249" s="20"/>
      <c r="H249" s="31"/>
      <c r="I249" s="20"/>
      <c r="K249" s="32"/>
      <c r="L249" s="20"/>
      <c r="N249" s="31"/>
      <c r="O249" s="20"/>
      <c r="Q249" s="31"/>
      <c r="R249" s="15"/>
      <c r="T249" s="31"/>
      <c r="U249" s="20"/>
      <c r="W249" s="30"/>
      <c r="X249" s="15"/>
      <c r="Z249" s="30"/>
      <c r="AA249" s="15"/>
      <c r="AC249" s="30"/>
      <c r="AD249" s="15"/>
      <c r="AF249" s="31"/>
      <c r="AG249" s="30"/>
      <c r="AI249" s="30"/>
      <c r="AJ249" s="15"/>
      <c r="AL249" s="31"/>
      <c r="AM249" s="15"/>
      <c r="AO249" s="31"/>
      <c r="AP249" s="15"/>
      <c r="AR249" s="31"/>
    </row>
    <row r="250" spans="3:44" x14ac:dyDescent="0.25">
      <c r="C250" s="15"/>
      <c r="E250" s="31"/>
      <c r="F250" s="20"/>
      <c r="H250" s="31"/>
      <c r="I250" s="20"/>
      <c r="K250" s="32"/>
      <c r="L250" s="20"/>
      <c r="N250" s="31"/>
      <c r="O250" s="20"/>
      <c r="Q250" s="31"/>
      <c r="R250" s="15"/>
      <c r="T250" s="31"/>
      <c r="U250" s="20"/>
      <c r="W250" s="30"/>
      <c r="X250" s="15"/>
      <c r="Z250" s="30"/>
      <c r="AA250" s="15"/>
      <c r="AC250" s="30"/>
      <c r="AD250" s="15"/>
      <c r="AF250" s="31"/>
      <c r="AG250" s="30"/>
      <c r="AI250" s="30"/>
      <c r="AJ250" s="15"/>
      <c r="AL250" s="31"/>
      <c r="AM250" s="15"/>
      <c r="AO250" s="31"/>
      <c r="AP250" s="15"/>
      <c r="AR250" s="31"/>
    </row>
    <row r="251" spans="3:44" x14ac:dyDescent="0.25">
      <c r="C251" s="15"/>
      <c r="E251" s="31"/>
      <c r="F251" s="20"/>
      <c r="H251" s="31"/>
      <c r="I251" s="20"/>
      <c r="K251" s="32"/>
      <c r="L251" s="20"/>
      <c r="N251" s="31"/>
      <c r="O251" s="20"/>
      <c r="Q251" s="31"/>
      <c r="R251" s="15"/>
      <c r="T251" s="31"/>
      <c r="U251" s="20"/>
      <c r="W251" s="30"/>
      <c r="X251" s="15"/>
      <c r="Z251" s="30"/>
      <c r="AA251" s="15"/>
      <c r="AC251" s="30"/>
      <c r="AD251" s="15"/>
      <c r="AF251" s="31"/>
      <c r="AG251" s="30"/>
      <c r="AI251" s="30"/>
      <c r="AJ251" s="15"/>
      <c r="AL251" s="31"/>
      <c r="AM251" s="15"/>
      <c r="AO251" s="31"/>
      <c r="AP251" s="15"/>
      <c r="AR251" s="31"/>
    </row>
  </sheetData>
  <sortState xmlns:xlrd2="http://schemas.microsoft.com/office/spreadsheetml/2017/richdata2" ref="A3:B64">
    <sortCondition ref="A1"/>
  </sortState>
  <mergeCells count="14">
    <mergeCell ref="AG1:AI1"/>
    <mergeCell ref="AJ1:AL1"/>
    <mergeCell ref="AM1:AO1"/>
    <mergeCell ref="AP1:AR1"/>
    <mergeCell ref="C1:E1"/>
    <mergeCell ref="R1:T1"/>
    <mergeCell ref="U1:W1"/>
    <mergeCell ref="X1:Z1"/>
    <mergeCell ref="AD1:AF1"/>
    <mergeCell ref="AA1:AC1"/>
    <mergeCell ref="F1:H1"/>
    <mergeCell ref="I1:K1"/>
    <mergeCell ref="L1:N1"/>
    <mergeCell ref="O1:Q1"/>
  </mergeCells>
  <pageMargins left="0.7" right="0.7" top="0.75" bottom="0.75" header="0.3" footer="0.3"/>
  <ignoredErrors>
    <ignoredError sqref="E63:E64 H63 K63 N63:N64 Q63:Q64 T63:T64 Z63:Z64 AC63:AC64 AF63:AF64 AL63:AL64 AO63:AO64" formula="1"/>
    <ignoredError sqref="AG64:AI64"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DC4B8C14A3B7408F81BF48727D0045" ma:contentTypeVersion="23" ma:contentTypeDescription="Create a new document." ma:contentTypeScope="" ma:versionID="d30fbf60b9e29d2bce92076226e28adb">
  <xsd:schema xmlns:xsd="http://www.w3.org/2001/XMLSchema" xmlns:xs="http://www.w3.org/2001/XMLSchema" xmlns:p="http://schemas.microsoft.com/office/2006/metadata/properties" xmlns:ns1="http://schemas.microsoft.com/sharepoint/v3" xmlns:ns2="59da1016-2a1b-4f8a-9768-d7a4932f6f16" xmlns:ns3="eb1aef87-c49c-4ae6-851e-32e6bcd8ce9a" targetNamespace="http://schemas.microsoft.com/office/2006/metadata/properties" ma:root="true" ma:fieldsID="0e3d3009d457696ddc99e480a39aec4c" ns1:_="" ns2:_="" ns3:_="">
    <xsd:import namespace="http://schemas.microsoft.com/sharepoint/v3"/>
    <xsd:import namespace="59da1016-2a1b-4f8a-9768-d7a4932f6f16"/>
    <xsd:import namespace="eb1aef87-c49c-4ae6-851e-32e6bcd8ce9a"/>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Year" minOccurs="0"/>
                <xsd:element ref="ns3:Update" minOccurs="0"/>
                <xsd:element ref="ns3:DType" minOccurs="0"/>
                <xsd:element ref="ns3:DOrder"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1aef87-c49c-4ae6-851e-32e6bcd8ce9a"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internalName="Meta_x0020_Keywords" ma:readOnly="false">
      <xsd:simpleType>
        <xsd:restriction base="dms:Text"/>
      </xsd:simpleType>
    </xsd:element>
    <xsd:element name="Year" ma:index="15" nillable="true" ma:displayName="Year" ma:description="View filter to auto-publish documents" ma:internalName="Year" ma:readOnly="false">
      <xsd:simpleType>
        <xsd:restriction base="dms:Text">
          <xsd:maxLength value="255"/>
        </xsd:restriction>
      </xsd:simpleType>
    </xsd:element>
    <xsd:element name="Update" ma:index="16" nillable="true" ma:displayName="Update" ma:hidden="true" ma:internalName="Update" ma:readOnly="false" ma:percentage="FALSE">
      <xsd:simpleType>
        <xsd:restriction base="dms:Number"/>
      </xsd:simpleType>
    </xsd:element>
    <xsd:element name="DType" ma:index="17" nillable="true" ma:displayName="DType" ma:format="Dropdown" ma:hidden="true" ma:internalName="DType" ma:readOnly="false">
      <xsd:simpleType>
        <xsd:restriction base="dms:Choice">
          <xsd:enumeration value="Hospital Payment Reports"/>
        </xsd:restriction>
      </xsd:simpleType>
    </xsd:element>
    <xsd:element name="DOrder" ma:index="18" nillable="true" ma:displayName="DOrder" ma:hidden="true" ma:internalName="DOrder" ma:readOnly="false" ma:percentage="FALSE">
      <xsd:simpleType>
        <xsd:restriction base="dms:Number"/>
      </xsd:simpleType>
    </xsd:element>
    <xsd:element name="Category" ma:index="19" nillable="true" ma:displayName="Category" ma:format="Dropdown" ma:internalName="Category" ma:readOnly="false">
      <xsd:simpleType>
        <xsd:restriction base="dms:Choice">
          <xsd:enumeration value="AFS-FR3"/>
          <xsd:enumeration value="Capital Project Reporting"/>
          <xsd:enumeration value="Community Benefit Minimum Spending Floor"/>
          <xsd:enumeration value="Community Benefit Reports"/>
          <xsd:enumeration value="Datasets"/>
          <xsd:enumeration value="Forms"/>
          <xsd:enumeration value="Hospital Discharge Data"/>
          <xsd:enumeration value="Hospital Financial and Utilization Reports"/>
          <xsd:enumeration value="Hospital Financial Assistance Application"/>
          <xsd:enumeration value="Hospital Payment Reports"/>
          <xsd:enumeration value="Hospital Profiles"/>
          <xsd:enumeration value="Hospital Quarterly Report"/>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DocumentExpirationDate xmlns="59da1016-2a1b-4f8a-9768-d7a4932f6f16" xsi:nil="true"/>
    <Update xmlns="eb1aef87-c49c-4ae6-851e-32e6bcd8ce9a" xsi:nil="true"/>
    <IATopic xmlns="59da1016-2a1b-4f8a-9768-d7a4932f6f16" xsi:nil="true"/>
    <DType xmlns="eb1aef87-c49c-4ae6-851e-32e6bcd8ce9a" xsi:nil="true"/>
    <Category xmlns="eb1aef87-c49c-4ae6-851e-32e6bcd8ce9a">AFS-FR3</Category>
    <IASubtopic xmlns="59da1016-2a1b-4f8a-9768-d7a4932f6f16" xsi:nil="true"/>
    <Meta_x0020_Keywords xmlns="eb1aef87-c49c-4ae6-851e-32e6bcd8ce9a" xsi:nil="true"/>
    <URL xmlns="http://schemas.microsoft.com/sharepoint/v3">
      <Url>https://www.oregon.gov/oha/HPA/ANALYTICS/HospitalReporting/FR-3%202019%20Summary%20File.xlsx</Url>
      <Description>FR-3 2019 Summary File</Description>
    </URL>
    <Year xmlns="eb1aef87-c49c-4ae6-851e-32e6bcd8ce9a">2019</Year>
    <Meta_x0020_Description xmlns="eb1aef87-c49c-4ae6-851e-32e6bcd8ce9a" xsi:nil="true"/>
    <DOrder xmlns="eb1aef87-c49c-4ae6-851e-32e6bcd8ce9a" xsi:nil="true"/>
  </documentManagement>
</p:properties>
</file>

<file path=customXml/itemProps1.xml><?xml version="1.0" encoding="utf-8"?>
<ds:datastoreItem xmlns:ds="http://schemas.openxmlformats.org/officeDocument/2006/customXml" ds:itemID="{96614739-13DB-42CB-A975-C2054955896A}"/>
</file>

<file path=customXml/itemProps2.xml><?xml version="1.0" encoding="utf-8"?>
<ds:datastoreItem xmlns:ds="http://schemas.openxmlformats.org/officeDocument/2006/customXml" ds:itemID="{5A280C40-DEA0-41AF-886F-FD7A0A8B5C2E}"/>
</file>

<file path=customXml/itemProps3.xml><?xml version="1.0" encoding="utf-8"?>
<ds:datastoreItem xmlns:ds="http://schemas.openxmlformats.org/officeDocument/2006/customXml" ds:itemID="{D693250F-194B-4E84-8D03-538024DAD2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Definitions</vt:lpstr>
      <vt:lpstr>FY19 FR-3 Data</vt:lpstr>
      <vt:lpstr>FY19 vs FY18 YoY Change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FR-3 2019 Summary File</dc:title>
  <dc:creator>Chris Holland</dc:creator>
  <cp:lastModifiedBy>Chris Holland</cp:lastModifiedBy>
  <dcterms:created xsi:type="dcterms:W3CDTF">2020-11-06T18:54:09Z</dcterms:created>
  <dcterms:modified xsi:type="dcterms:W3CDTF">2020-11-16T20:17:53Z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0x010100FCDC4B8C14A3B7408F81BF48727D0045</vt:lpwstr>
  </property>
  <property fmtid="{D5CDD505-2E9C-101B-9397-08002B2CF9AE}" pid="3" name="WorkflowChangePath">
    <vt:lpwstr>925215f5-828f-4fe0-a372-d36dd1ddd0c5,4;925215f5-828f-4fe0-a372-d36dd1ddd0c5,6;</vt:lpwstr>
  </property>
</Properties>
</file>